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15" yWindow="30" windowWidth="24990" windowHeight="13605" tabRatio="608"/>
  </bookViews>
  <sheets>
    <sheet name="Appendix 1" sheetId="4" r:id="rId1"/>
    <sheet name="Appendix 2" sheetId="6" r:id="rId2"/>
    <sheet name="Appendix 3" sheetId="8" r:id="rId3"/>
    <sheet name="Appendix 4 " sheetId="3" r:id="rId4"/>
    <sheet name="Appendix 5" sheetId="2" r:id="rId5"/>
    <sheet name="Appendix 6" sheetId="1" r:id="rId6"/>
    <sheet name="ESRI_MAPINFO_SHEET" sheetId="9" state="veryHidden" r:id="rId7"/>
  </sheets>
  <definedNames>
    <definedName name="_xlnm._FilterDatabase" localSheetId="0" hidden="1">'Appendix 1'!$A$2:$I$83</definedName>
    <definedName name="_xlnm._FilterDatabase" localSheetId="4" hidden="1">'Appendix 5'!$A$3:$J$37</definedName>
    <definedName name="_xlnm._FilterDatabase" localSheetId="5" hidden="1">'Appendix 6'!#REF!</definedName>
    <definedName name="MAR_ADDRESS" localSheetId="0">#REF!</definedName>
    <definedName name="MAR_ADDRESS" localSheetId="4">#REF!</definedName>
    <definedName name="MAR_ADDRESS" localSheetId="5">#REF!</definedName>
    <definedName name="MAR_ADDRESS">#REF!</definedName>
    <definedName name="MAR_AID" localSheetId="0">#REF!</definedName>
    <definedName name="MAR_AID" localSheetId="4">#REF!</definedName>
    <definedName name="MAR_AID" localSheetId="5">#REF!</definedName>
    <definedName name="MAR_AID">#REF!</definedName>
    <definedName name="MAR_BLOCK" localSheetId="0">#REF!</definedName>
    <definedName name="MAR_BLOCK" localSheetId="4">#REF!</definedName>
    <definedName name="MAR_BLOCK" localSheetId="5">#REF!</definedName>
    <definedName name="MAR_BLOCK">#REF!</definedName>
    <definedName name="MAR_INTERSECTION" localSheetId="0">#REF!</definedName>
    <definedName name="MAR_INTERSECTION" localSheetId="4">#REF!</definedName>
    <definedName name="MAR_INTERSECTION" localSheetId="5">#REF!</definedName>
    <definedName name="MAR_INTERSECTION">#REF!</definedName>
    <definedName name="MAR_PLACE_NAME" localSheetId="0">#REF!</definedName>
    <definedName name="MAR_PLACE_NAME" localSheetId="4">#REF!</definedName>
    <definedName name="MAR_PLACE_NAME" localSheetId="5">#REF!</definedName>
    <definedName name="MAR_PLACE_NAME">#REF!</definedName>
    <definedName name="_xlnm.Print_Area" localSheetId="0">'Appendix 1'!$A$1:$I$83</definedName>
    <definedName name="_xlnm.Print_Area" localSheetId="1">'Appendix 2'!$A$1:$J$33</definedName>
    <definedName name="_xlnm.Print_Area" localSheetId="2">'Appendix 3'!$A$1:$G$13</definedName>
    <definedName name="_xlnm.Print_Area" localSheetId="3">'Appendix 4 '!$A$1:$K$59</definedName>
    <definedName name="_xlnm.Print_Area" localSheetId="4">'Appendix 5'!$A$1:$J$37</definedName>
    <definedName name="_xlnm.Print_Area" localSheetId="5">'Appendix 6'!$A$1:$I$40</definedName>
  </definedNames>
  <calcPr calcId="145621"/>
</workbook>
</file>

<file path=xl/calcChain.xml><?xml version="1.0" encoding="utf-8"?>
<calcChain xmlns="http://schemas.openxmlformats.org/spreadsheetml/2006/main">
  <c r="I33" i="1" l="1"/>
  <c r="B53" i="3" l="1"/>
  <c r="H33" i="1"/>
  <c r="E33" i="1"/>
  <c r="I32" i="1"/>
  <c r="I33" i="2"/>
  <c r="G33" i="2"/>
  <c r="F33" i="2"/>
  <c r="H32" i="2"/>
  <c r="J32" i="2" s="1"/>
  <c r="K22" i="3"/>
  <c r="K20" i="3"/>
  <c r="K4" i="3"/>
  <c r="K49" i="3"/>
  <c r="J49" i="3"/>
  <c r="J50" i="3"/>
  <c r="H49" i="3"/>
  <c r="H50" i="3"/>
  <c r="K50" i="3" s="1"/>
  <c r="H51" i="3"/>
  <c r="H52" i="3"/>
  <c r="J20" i="3"/>
  <c r="H20" i="3"/>
  <c r="H4" i="3"/>
  <c r="J4" i="3"/>
  <c r="G12" i="8"/>
  <c r="F12" i="8"/>
  <c r="G11" i="8"/>
  <c r="F11" i="8"/>
  <c r="G10" i="8"/>
  <c r="F10" i="8"/>
  <c r="G9" i="8"/>
  <c r="F9" i="8"/>
  <c r="G8" i="8"/>
  <c r="F8" i="8"/>
  <c r="G7" i="8"/>
  <c r="F7" i="8"/>
  <c r="G6" i="8"/>
  <c r="F6" i="8"/>
  <c r="G5" i="8"/>
  <c r="F5" i="8"/>
  <c r="G4" i="8"/>
  <c r="F4" i="8"/>
  <c r="B24" i="6"/>
  <c r="F24" i="6" l="1"/>
  <c r="G24" i="6"/>
  <c r="H24" i="6"/>
  <c r="I24" i="6"/>
  <c r="J24" i="6"/>
  <c r="C79" i="4"/>
  <c r="J38" i="3" l="1"/>
  <c r="H38" i="3"/>
  <c r="K38" i="3" s="1"/>
  <c r="K52" i="3" l="1"/>
  <c r="J23" i="3"/>
  <c r="J24" i="3"/>
  <c r="J25" i="3"/>
  <c r="J26" i="3"/>
  <c r="J27" i="3"/>
  <c r="J28" i="3"/>
  <c r="J29" i="3"/>
  <c r="J30" i="3"/>
  <c r="J31" i="3"/>
  <c r="J32" i="3"/>
  <c r="J33" i="3"/>
  <c r="J34" i="3"/>
  <c r="J35" i="3"/>
  <c r="J36" i="3"/>
  <c r="J37" i="3"/>
  <c r="J39" i="3"/>
  <c r="J40" i="3"/>
  <c r="J42" i="3"/>
  <c r="J43" i="3"/>
  <c r="J44" i="3"/>
  <c r="J45" i="3"/>
  <c r="J46" i="3"/>
  <c r="J47" i="3"/>
  <c r="J48" i="3"/>
  <c r="J51" i="3"/>
  <c r="J52" i="3"/>
  <c r="J21" i="3"/>
  <c r="J19" i="3"/>
  <c r="J5" i="3"/>
  <c r="J6" i="3"/>
  <c r="J7" i="3"/>
  <c r="J8" i="3"/>
  <c r="J9" i="3"/>
  <c r="J10" i="3"/>
  <c r="J11" i="3"/>
  <c r="J12" i="3"/>
  <c r="J13" i="3"/>
  <c r="J14" i="3"/>
  <c r="J15" i="3"/>
  <c r="J16" i="3"/>
  <c r="J17" i="3"/>
  <c r="J18" i="3"/>
  <c r="B33" i="1" l="1"/>
  <c r="B33" i="2"/>
  <c r="H33" i="2" l="1"/>
  <c r="I53" i="3"/>
  <c r="G53" i="3"/>
  <c r="F53" i="3"/>
  <c r="H79" i="4"/>
  <c r="H11" i="3"/>
  <c r="K11" i="3" s="1"/>
  <c r="H10" i="3"/>
  <c r="K10" i="3" s="1"/>
  <c r="I5" i="1"/>
  <c r="I6" i="1"/>
  <c r="I7" i="1"/>
  <c r="I8" i="1"/>
  <c r="I9" i="1"/>
  <c r="I10" i="1"/>
  <c r="I11" i="1"/>
  <c r="I12" i="1"/>
  <c r="I13" i="1"/>
  <c r="I14" i="1"/>
  <c r="I15" i="1"/>
  <c r="I16" i="1"/>
  <c r="I17" i="1"/>
  <c r="I18" i="1"/>
  <c r="I19" i="1"/>
  <c r="I21" i="1"/>
  <c r="I22" i="1"/>
  <c r="I23" i="1"/>
  <c r="I24" i="1"/>
  <c r="I25" i="1"/>
  <c r="I26" i="1"/>
  <c r="I27" i="1"/>
  <c r="I28" i="1"/>
  <c r="I29" i="1"/>
  <c r="I30" i="1"/>
  <c r="I31" i="1"/>
  <c r="I4" i="1"/>
  <c r="H5" i="2"/>
  <c r="J5" i="2" s="1"/>
  <c r="H6" i="2"/>
  <c r="J6" i="2" s="1"/>
  <c r="H7" i="2"/>
  <c r="J7" i="2" s="1"/>
  <c r="H8" i="2"/>
  <c r="J8" i="2" s="1"/>
  <c r="H9" i="2"/>
  <c r="J9" i="2" s="1"/>
  <c r="H10" i="2"/>
  <c r="J10" i="2" s="1"/>
  <c r="H11" i="2"/>
  <c r="J11" i="2" s="1"/>
  <c r="H12" i="2"/>
  <c r="J12" i="2" s="1"/>
  <c r="H13" i="2"/>
  <c r="J13" i="2" s="1"/>
  <c r="H14" i="2"/>
  <c r="J14" i="2" s="1"/>
  <c r="H15" i="2"/>
  <c r="J15" i="2" s="1"/>
  <c r="H16" i="2"/>
  <c r="J16" i="2" s="1"/>
  <c r="H17" i="2"/>
  <c r="J17" i="2" s="1"/>
  <c r="H18" i="2"/>
  <c r="J18" i="2" s="1"/>
  <c r="H19" i="2"/>
  <c r="J19" i="2" s="1"/>
  <c r="H20" i="2"/>
  <c r="H21" i="2"/>
  <c r="J21" i="2" s="1"/>
  <c r="H22" i="2"/>
  <c r="J22" i="2" s="1"/>
  <c r="H23" i="2"/>
  <c r="J23" i="2" s="1"/>
  <c r="H24" i="2"/>
  <c r="J24" i="2" s="1"/>
  <c r="H25" i="2"/>
  <c r="J25" i="2" s="1"/>
  <c r="H26" i="2"/>
  <c r="J26" i="2" s="1"/>
  <c r="H27" i="2"/>
  <c r="J27" i="2" s="1"/>
  <c r="H28" i="2"/>
  <c r="J28" i="2" s="1"/>
  <c r="H29" i="2"/>
  <c r="J29" i="2" s="1"/>
  <c r="H30" i="2"/>
  <c r="J30" i="2" s="1"/>
  <c r="H31" i="2"/>
  <c r="J31" i="2" s="1"/>
  <c r="H4" i="2"/>
  <c r="J4" i="2" s="1"/>
  <c r="H17" i="3"/>
  <c r="K17" i="3" s="1"/>
  <c r="H18" i="3"/>
  <c r="K18" i="3" s="1"/>
  <c r="H19" i="3"/>
  <c r="K19" i="3" s="1"/>
  <c r="H21" i="3"/>
  <c r="K21" i="3" s="1"/>
  <c r="H23" i="3"/>
  <c r="K23" i="3" s="1"/>
  <c r="H24" i="3"/>
  <c r="K24" i="3" s="1"/>
  <c r="H25" i="3"/>
  <c r="K25" i="3" s="1"/>
  <c r="H26" i="3"/>
  <c r="K26" i="3" s="1"/>
  <c r="H27" i="3"/>
  <c r="K27" i="3" s="1"/>
  <c r="H28" i="3"/>
  <c r="K28" i="3" s="1"/>
  <c r="H29" i="3"/>
  <c r="K29" i="3" s="1"/>
  <c r="H30" i="3"/>
  <c r="K30" i="3" s="1"/>
  <c r="H31" i="3"/>
  <c r="K31" i="3" s="1"/>
  <c r="H32" i="3"/>
  <c r="K32" i="3" s="1"/>
  <c r="H33" i="3"/>
  <c r="K33" i="3" s="1"/>
  <c r="H34" i="3"/>
  <c r="K34" i="3" s="1"/>
  <c r="H35" i="3"/>
  <c r="K35" i="3" s="1"/>
  <c r="H36" i="3"/>
  <c r="K36" i="3" s="1"/>
  <c r="H37" i="3"/>
  <c r="K37" i="3" s="1"/>
  <c r="H39" i="3"/>
  <c r="K39" i="3" s="1"/>
  <c r="H40" i="3"/>
  <c r="K40" i="3" s="1"/>
  <c r="H42" i="3"/>
  <c r="K42" i="3" s="1"/>
  <c r="H43" i="3"/>
  <c r="K43" i="3" s="1"/>
  <c r="H44" i="3"/>
  <c r="K44" i="3" s="1"/>
  <c r="H45" i="3"/>
  <c r="K45" i="3" s="1"/>
  <c r="H46" i="3"/>
  <c r="K46" i="3" s="1"/>
  <c r="H47" i="3"/>
  <c r="K47" i="3" s="1"/>
  <c r="H48" i="3"/>
  <c r="K48" i="3" s="1"/>
  <c r="K51" i="3"/>
  <c r="H13" i="3"/>
  <c r="K13" i="3" s="1"/>
  <c r="H14" i="3"/>
  <c r="K14" i="3" s="1"/>
  <c r="H15" i="3"/>
  <c r="K15" i="3" s="1"/>
  <c r="H16" i="3"/>
  <c r="K16" i="3" s="1"/>
  <c r="H12" i="3"/>
  <c r="K12" i="3" s="1"/>
  <c r="H9" i="3"/>
  <c r="K9" i="3" s="1"/>
  <c r="H5" i="3"/>
  <c r="K5" i="3" s="1"/>
  <c r="H6" i="3"/>
  <c r="K6" i="3" s="1"/>
  <c r="H7" i="3"/>
  <c r="K7" i="3" s="1"/>
  <c r="H8" i="3"/>
  <c r="K8" i="3" s="1"/>
  <c r="G79" i="4"/>
  <c r="E24" i="6"/>
  <c r="J33" i="2" l="1"/>
  <c r="K53" i="3"/>
  <c r="H53" i="3"/>
  <c r="J53" i="3"/>
</calcChain>
</file>

<file path=xl/sharedStrings.xml><?xml version="1.0" encoding="utf-8"?>
<sst xmlns="http://schemas.openxmlformats.org/spreadsheetml/2006/main" count="1074" uniqueCount="330">
  <si>
    <t>Sector</t>
  </si>
  <si>
    <t>School ID</t>
  </si>
  <si>
    <t>School Name</t>
  </si>
  <si>
    <t>Ward</t>
  </si>
  <si>
    <t>DCPS</t>
  </si>
  <si>
    <t>Ward 7</t>
  </si>
  <si>
    <t>Ward 6</t>
  </si>
  <si>
    <t>Ward 1</t>
  </si>
  <si>
    <t>Ward 4</t>
  </si>
  <si>
    <t>Ward 5</t>
  </si>
  <si>
    <t>Ward 3</t>
  </si>
  <si>
    <t>Ward 2</t>
  </si>
  <si>
    <t>Ward 8</t>
  </si>
  <si>
    <t>Total</t>
  </si>
  <si>
    <t>Grades Served</t>
  </si>
  <si>
    <t>PK3-8th</t>
  </si>
  <si>
    <t>PK3-7th</t>
  </si>
  <si>
    <t>4th-8th</t>
  </si>
  <si>
    <t>PCS</t>
  </si>
  <si>
    <t>PK4-8th</t>
  </si>
  <si>
    <t>KG-8th</t>
  </si>
  <si>
    <t>DC Scholars PCS</t>
  </si>
  <si>
    <t>PK3-6th</t>
  </si>
  <si>
    <t>5th-8th</t>
  </si>
  <si>
    <t>Inspired Teaching Demonstration PCS</t>
  </si>
  <si>
    <t>5th-12th</t>
  </si>
  <si>
    <t>Democracy Prep Congress Heights PCS</t>
  </si>
  <si>
    <t>5th-6th</t>
  </si>
  <si>
    <t>International Baccalaureate</t>
  </si>
  <si>
    <t>STEM</t>
  </si>
  <si>
    <t>Arts Integration</t>
  </si>
  <si>
    <t>Ward of Residence</t>
  </si>
  <si>
    <t>Max</t>
  </si>
  <si>
    <t>Min</t>
  </si>
  <si>
    <t>Citywide</t>
  </si>
  <si>
    <t>% Private School Enrollment</t>
  </si>
  <si>
    <t>BASIS DC PCS</t>
  </si>
  <si>
    <t>Capitol Hill Montessori @ Logan</t>
  </si>
  <si>
    <t>Center City PCS – Brightwood</t>
  </si>
  <si>
    <t>Center City PCS – Capitol Hill</t>
  </si>
  <si>
    <t>Center City PCS – Congress Heights</t>
  </si>
  <si>
    <t>Center City PCS – Petworth</t>
  </si>
  <si>
    <t>Center City PCS – Shaw</t>
  </si>
  <si>
    <t>Center City PCS – Trinidad</t>
  </si>
  <si>
    <t>DC Prep PCS – Edgewood Middle</t>
  </si>
  <si>
    <t>Hope Community PCS – Tolson</t>
  </si>
  <si>
    <t>Perry Street Preparatory PCS</t>
  </si>
  <si>
    <t>KIPP DC – AIM Academy PCS; KIPP DC – Discover Academy PCS; KIPP DC – Heights Academy PCS</t>
  </si>
  <si>
    <t>KIPP DC – Grow Academy PCS; KIPP DC – Lead Academy PCS; KIPP DC – WILL Academy PCS</t>
  </si>
  <si>
    <t>116/1122/3071</t>
  </si>
  <si>
    <r>
      <t>Total Enrollment 
(all grades)</t>
    </r>
    <r>
      <rPr>
        <b/>
        <vertAlign val="superscript"/>
        <sz val="11"/>
        <color theme="0"/>
        <rFont val="Calibri"/>
        <family val="2"/>
        <scheme val="minor"/>
      </rPr>
      <t>1</t>
    </r>
  </si>
  <si>
    <t>Note: This appendix is organized at the building level and lists the multiple addresses associated with each school's unique ID defined by OSSE's School and LEA Infromation Management System (SLIMS).</t>
  </si>
  <si>
    <t>1129/190/121</t>
  </si>
  <si>
    <t>189/132/1121</t>
  </si>
  <si>
    <t>125/1118</t>
  </si>
  <si>
    <r>
      <rPr>
        <vertAlign val="superscript"/>
        <sz val="10"/>
        <color rgb="FF000000"/>
        <rFont val="Calibri"/>
        <family val="2"/>
        <scheme val="minor"/>
      </rPr>
      <t xml:space="preserve">2 </t>
    </r>
    <r>
      <rPr>
        <sz val="10"/>
        <color rgb="FF000000"/>
        <rFont val="Calibri"/>
        <family val="2"/>
        <scheme val="minor"/>
      </rPr>
      <t>DCPS programmatic capacity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</si>
  <si>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rPr>
        <vertAlign val="superscript"/>
        <sz val="10"/>
        <rFont val="Calibri"/>
        <family val="2"/>
        <scheme val="minor"/>
      </rPr>
      <t xml:space="preserve">5 </t>
    </r>
    <r>
      <rPr>
        <sz val="10"/>
        <rFont val="Calibri"/>
        <family val="2"/>
        <scheme val="minor"/>
      </rPr>
      <t xml:space="preserve">Utilization rates are total public school enrollment (all grades located in the building) divided by building capacity.  </t>
    </r>
  </si>
  <si>
    <r>
      <rPr>
        <vertAlign val="superscript"/>
        <sz val="10"/>
        <color rgb="FF000000"/>
        <rFont val="Calibri"/>
        <family val="2"/>
        <scheme val="minor"/>
      </rPr>
      <t xml:space="preserve">4 </t>
    </r>
    <r>
      <rPr>
        <sz val="10"/>
        <color rgb="FF000000"/>
        <rFont val="Calibri"/>
        <family val="2"/>
        <scheme val="minor"/>
      </rPr>
      <t>DCPS programmatic capacity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</si>
  <si>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rPr>
        <vertAlign val="superscript"/>
        <sz val="10"/>
        <color rgb="FF000000"/>
        <rFont val="Calibri"/>
        <family val="2"/>
        <scheme val="minor"/>
      </rPr>
      <t xml:space="preserve">1 </t>
    </r>
    <r>
      <rPr>
        <sz val="10"/>
        <color rgb="FF000000"/>
        <rFont val="Calibri"/>
        <family val="2"/>
        <scheme val="minor"/>
      </rPr>
      <t>Total enrollment includes all grades associated with a school program's ID.</t>
    </r>
  </si>
  <si>
    <t>Friendship PCS – Online</t>
  </si>
  <si>
    <t>School Without Walls @ Francis-Stevens</t>
  </si>
  <si>
    <t>5th-7th</t>
  </si>
  <si>
    <t>PK3-12th</t>
  </si>
  <si>
    <t>6th-8th Enrollment</t>
  </si>
  <si>
    <t>The following table shows the location of each school's building, its total enrollment, the number and share of enrollment that is just 6th-8th, and programmatic capacities.</t>
  </si>
  <si>
    <r>
      <t xml:space="preserve">1 </t>
    </r>
    <r>
      <rPr>
        <sz val="10"/>
        <color rgb="FF000000"/>
        <rFont val="Calibri"/>
        <family val="2"/>
        <scheme val="minor"/>
      </rPr>
      <t xml:space="preserve">Total building enrollment includes all grades in the facility, which can include more than 6th-8th grades. </t>
    </r>
  </si>
  <si>
    <t>Cesar Chavez PCS for Public Policy – Chavez Prep</t>
  </si>
  <si>
    <t>Columbia Heights Education Campus (CHEC)</t>
  </si>
  <si>
    <t>District of Columbia International School</t>
  </si>
  <si>
    <t>E.L. Haynes PCS – Middle School</t>
  </si>
  <si>
    <t>Howard University Middle School of Mathematics and Science PCS</t>
  </si>
  <si>
    <t>Kingsman Academy</t>
  </si>
  <si>
    <t>Richard Wright PCS for Journalism and Media Arts</t>
  </si>
  <si>
    <t>School for Educational Evolution and Development (SEED) PCS</t>
  </si>
  <si>
    <t>Somerset Preparatory Academy PCS</t>
  </si>
  <si>
    <t>6th-8th</t>
  </si>
  <si>
    <t>6th-9th</t>
  </si>
  <si>
    <t>6th-12th</t>
  </si>
  <si>
    <t>8th-12th</t>
  </si>
  <si>
    <t>182/184/1207</t>
  </si>
  <si>
    <t>Capital City PCS – Middle School; Capital City PCS – Lower School; Capital City PCS – High School</t>
  </si>
  <si>
    <t>102/109</t>
  </si>
  <si>
    <t>362/361</t>
  </si>
  <si>
    <t>Friendship PCS – Blow-Pierce Middle; Friendship PCS – Blow-Pierce Elementary</t>
  </si>
  <si>
    <t>364/363</t>
  </si>
  <si>
    <t>Friendship PCS – Chamberlain Middle; Friendship PCS – Chamberlain Elementary</t>
  </si>
  <si>
    <t>366/365</t>
  </si>
  <si>
    <t>Friendship PCS – Woodridge Middle; Friendship PCS – Woodridge Elementary</t>
  </si>
  <si>
    <t>170/222</t>
  </si>
  <si>
    <t>Paul PCS – Middle School; Paul PCS – International High School</t>
  </si>
  <si>
    <t>Washington Latin PCS – Middle School;  Washington Latin PCS – Upper School</t>
  </si>
  <si>
    <t>DC Prep PCS – Benning Middle; DC Prep PCS – Benning Elementary</t>
  </si>
  <si>
    <t>218/1110</t>
  </si>
  <si>
    <t>KIPP DC – Northeast Academy PCS; KIPP DC – Connect Academy PCS; KIPP DC – Spring Academy PCS</t>
  </si>
  <si>
    <t>242/209/214</t>
  </si>
  <si>
    <t>KIPP DC – Valor Academy PCS; KIPP DC – Quest Academy PCS; KIPP DC – Arts and Technology Academy PCS</t>
  </si>
  <si>
    <t>243/237/236</t>
  </si>
  <si>
    <t>435/458</t>
  </si>
  <si>
    <t>N/A</t>
  </si>
  <si>
    <t>Mary McLeod Bethune Day Academy PCS</t>
  </si>
  <si>
    <t>ü</t>
  </si>
  <si>
    <r>
      <t xml:space="preserve">ü </t>
    </r>
    <r>
      <rPr>
        <sz val="11"/>
        <color theme="1"/>
        <rFont val="Calibri"/>
        <family val="2"/>
      </rPr>
      <t>Spanish</t>
    </r>
  </si>
  <si>
    <r>
      <t xml:space="preserve">ü </t>
    </r>
    <r>
      <rPr>
        <sz val="11"/>
        <color theme="1"/>
        <rFont val="Calibri"/>
        <family val="2"/>
      </rPr>
      <t>Spanish, Chinese, French</t>
    </r>
  </si>
  <si>
    <t>Brookland Middle School</t>
  </si>
  <si>
    <t>Deal Middle School</t>
  </si>
  <si>
    <t>Eliot-Hine Middle School</t>
  </si>
  <si>
    <t>Hardy Middle School</t>
  </si>
  <si>
    <t>Hart Middle School</t>
  </si>
  <si>
    <t>Johnson Middle School</t>
  </si>
  <si>
    <t>Kelly Miller Middle School</t>
  </si>
  <si>
    <t>Kramer Middle School</t>
  </si>
  <si>
    <t>Sousa Middle School</t>
  </si>
  <si>
    <t>Stuart-Hobson Middle School</t>
  </si>
  <si>
    <t>Raymond Education Campus</t>
  </si>
  <si>
    <t>Takoma Education Campus</t>
  </si>
  <si>
    <t>Truesdell Education Campus</t>
  </si>
  <si>
    <t>Walker-Jones Education Campus</t>
  </si>
  <si>
    <t>West Education Campus</t>
  </si>
  <si>
    <t>Wheatley Education Campus</t>
  </si>
  <si>
    <t>Whittier Education Campus</t>
  </si>
  <si>
    <t>Brightwood Education Campus</t>
  </si>
  <si>
    <t>Browne Education Campus</t>
  </si>
  <si>
    <t>Cardozo Education Campus</t>
  </si>
  <si>
    <t>LaSalle-Backus Education Campus</t>
  </si>
  <si>
    <t>Leckie Elementary School</t>
  </si>
  <si>
    <t>Oyster-Adams Bilingual School (Adams)</t>
  </si>
  <si>
    <t>The Children's Guild DC Public Charter School</t>
  </si>
  <si>
    <t>Two Rivers PCS at 4th Street</t>
  </si>
  <si>
    <t>Washington Global Public Charter School</t>
  </si>
  <si>
    <t>McKinley Middle School; McKinley Technology High School</t>
  </si>
  <si>
    <t>1124/1164</t>
  </si>
  <si>
    <t>Margin of Error</t>
  </si>
  <si>
    <t>Excel Academy PCS</t>
  </si>
  <si>
    <r>
      <t xml:space="preserve">2 </t>
    </r>
    <r>
      <rPr>
        <sz val="10"/>
        <color rgb="FF000000"/>
        <rFont val="Calibri"/>
        <family val="2"/>
        <scheme val="minor"/>
      </rPr>
      <t>Boundary participation rate is the percent of grade-specific public school students living in each DCPS school’s boundary who attend the school. The numerator is the number of 6th-8th grade in-boundary students attending the school and the denominator is all public 6th-8th grade students living in the boundary.</t>
    </r>
  </si>
  <si>
    <t>KIPP DC – KEY Academy PCS; KIPP DC – LEAP Academy PCS; KIPP DC – Promise Academy PCS</t>
  </si>
  <si>
    <r>
      <rPr>
        <vertAlign val="superscript"/>
        <sz val="10"/>
        <color rgb="FF000000"/>
        <rFont val="Calibri"/>
        <family val="2"/>
        <scheme val="minor"/>
      </rPr>
      <t>5</t>
    </r>
    <r>
      <rPr>
        <sz val="10"/>
        <color rgb="FF000000"/>
        <rFont val="Calibri"/>
        <family val="2"/>
        <scheme val="minor"/>
      </rPr>
      <t xml:space="preserve"> Utilization rates are total public school enrollment (all grades located in the building) divided by building capacity.  </t>
    </r>
  </si>
  <si>
    <t>6th-8th Seats</t>
  </si>
  <si>
    <r>
      <rPr>
        <vertAlign val="superscript"/>
        <sz val="10"/>
        <color theme="1"/>
        <rFont val="Calibri"/>
        <family val="2"/>
        <scheme val="minor"/>
      </rPr>
      <t xml:space="preserve">2 </t>
    </r>
    <r>
      <rPr>
        <sz val="10"/>
        <color theme="1"/>
        <rFont val="Calibri"/>
        <family val="2"/>
        <scheme val="minor"/>
      </rPr>
      <t xml:space="preserve">See Appendices 4 and 5 for multiple campus locations. </t>
    </r>
  </si>
  <si>
    <r>
      <t>Additional Campuses</t>
    </r>
    <r>
      <rPr>
        <b/>
        <vertAlign val="superscript"/>
        <sz val="11"/>
        <color theme="0"/>
        <rFont val="Calibri"/>
        <family val="2"/>
        <scheme val="minor"/>
      </rPr>
      <t>2</t>
    </r>
  </si>
  <si>
    <t>No</t>
  </si>
  <si>
    <t>Yes</t>
  </si>
  <si>
    <r>
      <t xml:space="preserve">The following table shows the percent utilization of </t>
    </r>
    <r>
      <rPr>
        <i/>
        <sz val="10"/>
        <color rgb="FF000000"/>
        <rFont val="Calibri"/>
        <family val="2"/>
        <scheme val="minor"/>
      </rPr>
      <t>the full building</t>
    </r>
    <r>
      <rPr>
        <sz val="10"/>
        <color rgb="FF000000"/>
        <rFont val="Calibri"/>
        <family val="2"/>
        <scheme val="minor"/>
      </rPr>
      <t xml:space="preserve"> for each DCPS school serving 6th-8th. Because some schools serve grades besides 6th-8th, the utilization rate may include utilization for non-6th-8th seats.  This table also highlights the boundary participation rates and the percentage of in-boundary students enrolled at the school (see below for more details on how these measures are calculated).</t>
    </r>
  </si>
  <si>
    <t>Note: This appendix is organized at the school level and is based on a school program's unique code that is defined by OSSE's School and LEA Information Management System (SLIMS).</t>
  </si>
  <si>
    <r>
      <t xml:space="preserve">1 </t>
    </r>
    <r>
      <rPr>
        <sz val="10"/>
        <color rgb="FF000000"/>
        <rFont val="Calibri"/>
        <family val="2"/>
        <scheme val="minor"/>
      </rPr>
      <t xml:space="preserve">Total building enrollment includes all grades in the LEA in the facility, which can include more than 6th-8th grades. </t>
    </r>
  </si>
  <si>
    <t>Note: This appendix is organized at the building level  and lists the multiple addresses associated with each school's unique ID defined by OSSE's School and LEA Infromation Management System (SLIMS).</t>
  </si>
  <si>
    <t>% of Enrollment that 
is 6th-8th</t>
  </si>
  <si>
    <r>
      <t>% of In-Boundary Enrollment</t>
    </r>
    <r>
      <rPr>
        <b/>
        <vertAlign val="superscript"/>
        <sz val="11"/>
        <color theme="0"/>
        <rFont val="Calibri"/>
        <family val="2"/>
        <scheme val="minor"/>
      </rPr>
      <t>3</t>
    </r>
  </si>
  <si>
    <t>1300 Nicholson Street NW</t>
  </si>
  <si>
    <t>1150 Michigan Avenue NE</t>
  </si>
  <si>
    <t>850 26th Street NE</t>
  </si>
  <si>
    <t>215 G Street NE</t>
  </si>
  <si>
    <t>1200 Clifton Street NW</t>
  </si>
  <si>
    <t>3101 16th Street NW</t>
  </si>
  <si>
    <t>3815 Fort Drive NW</t>
  </si>
  <si>
    <t>1830 Constitution Avenue NE</t>
  </si>
  <si>
    <t>1819 35th Street NW</t>
  </si>
  <si>
    <t>601 Mississippi Avenue SE</t>
  </si>
  <si>
    <t>Jefferson Middle School Academy (co-locating with Appletree Early Learning PCS – Southwest (Amidon))</t>
  </si>
  <si>
    <t>801 7th Street SW</t>
  </si>
  <si>
    <t>1400 Bruce Place SE</t>
  </si>
  <si>
    <t>301 49th Street NE</t>
  </si>
  <si>
    <t>1700 Q Street SE</t>
  </si>
  <si>
    <t>501 Riggs Road NE</t>
  </si>
  <si>
    <t>4201 Martin Luther King Jr Avenue SW</t>
  </si>
  <si>
    <t>4400 Iowa Avenue NW</t>
  </si>
  <si>
    <t>6th</t>
  </si>
  <si>
    <t>151 T Street NE</t>
  </si>
  <si>
    <t>2020 19th Street NW</t>
  </si>
  <si>
    <t>915 Spring Road NW</t>
  </si>
  <si>
    <t>3650 Ely Place SE</t>
  </si>
  <si>
    <t>410 E Street NE</t>
  </si>
  <si>
    <t>2425 N Street NW</t>
  </si>
  <si>
    <t>7010 Piney Branch Road NW</t>
  </si>
  <si>
    <t>800 Ingraham Street NW</t>
  </si>
  <si>
    <t>1125 New Jersey Avenue NW</t>
  </si>
  <si>
    <t>1338 Farragut Street NW</t>
  </si>
  <si>
    <t>1299 Neal Street NE</t>
  </si>
  <si>
    <t>6201 5th Street NW</t>
  </si>
  <si>
    <r>
      <t xml:space="preserve">Eliot-Hine Middle School </t>
    </r>
    <r>
      <rPr>
        <i/>
        <sz val="11"/>
        <color theme="1"/>
        <rFont val="Calibri"/>
        <family val="2"/>
        <scheme val="minor"/>
      </rPr>
      <t>(co-located with Watkins Elementary School)</t>
    </r>
  </si>
  <si>
    <t>Appendix 1: Schools Serving 6th-8th Grades in SY2016-17</t>
  </si>
  <si>
    <t>Appendix 2: Academic Programs at Schools Serving 6th-8th Grades in SY2016-17</t>
  </si>
  <si>
    <t>Appendix 3: Share of District of Columbia Students Enrolled in Private School, 2011-2015</t>
  </si>
  <si>
    <t>Appendix 4: PCS Building Enrollment and Program Capacity Serving 6th-8th Grades in SY2016-17</t>
  </si>
  <si>
    <t>Appendix 5: DCPS Building Enrollment and Program Capacity Serving 6th-8th Grades in SY2016-17</t>
  </si>
  <si>
    <t>Appendix 6: Capacity and Utilization of DCPS School Buildings Serving 6th-8th Grades in SY2016-17</t>
  </si>
  <si>
    <t>Achievement Prep PCS – Middle; Achievement Prep PCS – Elementary</t>
  </si>
  <si>
    <t>908 Wahler Place SE</t>
  </si>
  <si>
    <t>410 8th Street NW</t>
  </si>
  <si>
    <t>100 Peabody Street NW</t>
  </si>
  <si>
    <t>6008 Georgia Avenue NW</t>
  </si>
  <si>
    <t>1503 East Capitol Street SE</t>
  </si>
  <si>
    <t>220 HighView Place SE</t>
  </si>
  <si>
    <t>510 Webster Street NW</t>
  </si>
  <si>
    <t>711 N Street NW</t>
  </si>
  <si>
    <t>1217 West Virginia Avenue NE</t>
  </si>
  <si>
    <t>770 Kenyon Street NW</t>
  </si>
  <si>
    <t>Cesar Chavez PCS for Public Policy – Parkside Middle School; Cesar Chavez PCS for Public Policy – Parkside High School</t>
  </si>
  <si>
    <t>3701 Hayes Street NE</t>
  </si>
  <si>
    <t>City Arts &amp; Prep PCS</t>
  </si>
  <si>
    <t>705 Edgewood Street NE</t>
  </si>
  <si>
    <t>Creative Minds International PCS</t>
  </si>
  <si>
    <t>3700 North Capitol Street NW</t>
  </si>
  <si>
    <t>100 41st Street NE</t>
  </si>
  <si>
    <t>701 Edgewood Street NE</t>
  </si>
  <si>
    <t>5601 East Capitol Street SE</t>
  </si>
  <si>
    <t>3100 Martin Luther King Jr Avenue SE</t>
  </si>
  <si>
    <t>3220 16th Street NW</t>
  </si>
  <si>
    <t>1500 Harvard Street NW</t>
  </si>
  <si>
    <t>3600 Georgia Avenue NW</t>
  </si>
  <si>
    <t>2501 Martin Luther King Jr Avenue SE</t>
  </si>
  <si>
    <t>725 19th Street NE</t>
  </si>
  <si>
    <t>1345 Potomac Avenue SE</t>
  </si>
  <si>
    <t>1351 Nicholson Street NW</t>
  </si>
  <si>
    <t>Friendship PCS – Technology Preparatory Academy Middle School; Friendship PCS Technology Preparatory Academy High School</t>
  </si>
  <si>
    <t>2705 Martin Luther King Jr Avenue SE</t>
  </si>
  <si>
    <t>2959 Carlton Avenue NE</t>
  </si>
  <si>
    <t>2917 8th Street NE</t>
  </si>
  <si>
    <t>405 Howard Place NW</t>
  </si>
  <si>
    <t>Ideal Academy PCS – North Capitol Street Campus ES</t>
  </si>
  <si>
    <t>6130 North Capitol Street NW</t>
  </si>
  <si>
    <t>200 Douglas Street NE</t>
  </si>
  <si>
    <t>1375 E Street NE</t>
  </si>
  <si>
    <t>2600 Douglass Road SE</t>
  </si>
  <si>
    <t>4801 Benning Road SE</t>
  </si>
  <si>
    <t>5300 Blaine Street NE</t>
  </si>
  <si>
    <t>1375 Mount Olivet Road NE</t>
  </si>
  <si>
    <t>421 P Street NW</t>
  </si>
  <si>
    <t>5413 16th Street NW</t>
  </si>
  <si>
    <t>1404 Jackson Street NE</t>
  </si>
  <si>
    <t>Meridian PCS</t>
  </si>
  <si>
    <t>3031 14th Street NW</t>
  </si>
  <si>
    <t>Monument Academy PCS (co-locating with Community College Preparatory Academy PCS)</t>
  </si>
  <si>
    <t>500 19th Street NE</t>
  </si>
  <si>
    <t>5800 8th Street NW</t>
  </si>
  <si>
    <t>Perry Street Preparatory PCS (co-locating with LAMB PCS)</t>
  </si>
  <si>
    <t>1800 Perry Street NE</t>
  </si>
  <si>
    <t>770 M Street SE</t>
  </si>
  <si>
    <t>4300 C Street SE</t>
  </si>
  <si>
    <t>Somerset Preparatory Academy PCS (co-locating with Community College Preparatory Academy PCS)</t>
  </si>
  <si>
    <t>3301 Wheeler Road SE</t>
  </si>
  <si>
    <t>2146 24th Place NE</t>
  </si>
  <si>
    <t>1234 4th Street NE</t>
  </si>
  <si>
    <t>525 School Street SW</t>
  </si>
  <si>
    <t>5200 2nd Street NW</t>
  </si>
  <si>
    <t>1100/217</t>
  </si>
  <si>
    <t>4th-7th</t>
  </si>
  <si>
    <t>Source: OSSE audited enrollment, SY16-17</t>
  </si>
  <si>
    <t>Montessori</t>
  </si>
  <si>
    <t>Dual Language/ Language Immersion</t>
  </si>
  <si>
    <t>Extended Year</t>
  </si>
  <si>
    <t>Capital City PCS - Middle School</t>
  </si>
  <si>
    <t>Capitol Hill Montessori School @ Logan</t>
  </si>
  <si>
    <t>Columbia Heights Education Campus (6th-8th)</t>
  </si>
  <si>
    <t>Friendship PCS - Technology Preparatory Middle School</t>
  </si>
  <si>
    <t>Friendship PCS - Woodridge Middle School</t>
  </si>
  <si>
    <t>Johnson John Hayden Middle School</t>
  </si>
  <si>
    <t>MacFarland Middle School</t>
  </si>
  <si>
    <t>Raymond EC</t>
  </si>
  <si>
    <t>Oyster Adams  Bilingual School (Adams)</t>
  </si>
  <si>
    <t>District of Columbia International School [16th Street]</t>
  </si>
  <si>
    <t>District of Columbia International School [Harvard Street]</t>
  </si>
  <si>
    <t>Grades 5th-8th</t>
  </si>
  <si>
    <t>Sources: OSSE audited enrollment, SY16-17 and  the SY16-17 Master Facility Plan Annual Supplement.</t>
  </si>
  <si>
    <r>
      <t xml:space="preserve">MacFarland Middle School Dual Language Program </t>
    </r>
    <r>
      <rPr>
        <i/>
        <sz val="11"/>
        <color theme="1"/>
        <rFont val="Calibri"/>
        <family val="2"/>
        <scheme val="minor"/>
      </rPr>
      <t>(co-located with Marie Reed Elementary School)</t>
    </r>
  </si>
  <si>
    <t>Sources: OSSE audited enrollment, SY16-17 and the SY16-17 Master Facility Plan Annual Supplement.</t>
  </si>
  <si>
    <t>School Address, SY16-17</t>
  </si>
  <si>
    <r>
      <t>Total Building 
Enrollment, SY16-17</t>
    </r>
    <r>
      <rPr>
        <b/>
        <vertAlign val="superscript"/>
        <sz val="11"/>
        <color theme="0"/>
        <rFont val="Calibri"/>
        <family val="2"/>
        <scheme val="minor"/>
      </rPr>
      <t>1</t>
    </r>
  </si>
  <si>
    <t>6th-8th Enrollment, SY16-17</t>
  </si>
  <si>
    <r>
      <t xml:space="preserve"> Programmatic Capacity, SY16-17</t>
    </r>
    <r>
      <rPr>
        <b/>
        <vertAlign val="superscript"/>
        <sz val="11"/>
        <color theme="0"/>
        <rFont val="Calibri"/>
        <family val="2"/>
        <scheme val="minor"/>
      </rPr>
      <t xml:space="preserve">2 </t>
    </r>
  </si>
  <si>
    <r>
      <t xml:space="preserve"> Utilization, SY16-17</t>
    </r>
    <r>
      <rPr>
        <b/>
        <vertAlign val="superscript"/>
        <sz val="11"/>
        <color theme="0"/>
        <rFont val="Calibri"/>
        <family val="2"/>
        <scheme val="minor"/>
      </rPr>
      <t xml:space="preserve">3 </t>
    </r>
  </si>
  <si>
    <r>
      <t>Total Building Enrollment, SY16-17</t>
    </r>
    <r>
      <rPr>
        <b/>
        <vertAlign val="superscript"/>
        <sz val="11"/>
        <color theme="0"/>
        <rFont val="Calibri"/>
        <family val="2"/>
        <scheme val="minor"/>
      </rPr>
      <t>1</t>
    </r>
  </si>
  <si>
    <r>
      <t>Programmatic 
Capacity, SY16-17</t>
    </r>
    <r>
      <rPr>
        <b/>
        <vertAlign val="superscript"/>
        <sz val="11"/>
        <color theme="0"/>
        <rFont val="Calibri"/>
        <family val="2"/>
        <scheme val="minor"/>
      </rPr>
      <t>2</t>
    </r>
  </si>
  <si>
    <r>
      <t>Boundary Participation Rate, SY16-17</t>
    </r>
    <r>
      <rPr>
        <b/>
        <vertAlign val="superscript"/>
        <sz val="11"/>
        <color theme="0"/>
        <rFont val="Calibri"/>
        <family val="2"/>
        <scheme val="minor"/>
      </rPr>
      <t>2</t>
    </r>
  </si>
  <si>
    <r>
      <t>Programmatic Capacity, SY16-17</t>
    </r>
    <r>
      <rPr>
        <b/>
        <vertAlign val="superscript"/>
        <sz val="11"/>
        <color theme="0"/>
        <rFont val="Calibri"/>
        <family val="2"/>
        <scheme val="minor"/>
      </rPr>
      <t xml:space="preserve">4 </t>
    </r>
  </si>
  <si>
    <r>
      <t>Utilization, 
SY16-17</t>
    </r>
    <r>
      <rPr>
        <b/>
        <vertAlign val="superscript"/>
        <sz val="11"/>
        <color theme="0"/>
        <rFont val="Calibri"/>
        <family val="2"/>
        <scheme val="minor"/>
      </rPr>
      <t>5</t>
    </r>
  </si>
  <si>
    <t xml:space="preserve">Two Rivers PCS - 4th Street [Middle] </t>
  </si>
  <si>
    <t>Achievement Preparatory PCS - Middle School</t>
  </si>
  <si>
    <t>Basis DC PCS</t>
  </si>
  <si>
    <t>Center City PCS - Brightwood</t>
  </si>
  <si>
    <t>Center City PCS - Capitol Hill</t>
  </si>
  <si>
    <t>Center City PCS - Congress Heights</t>
  </si>
  <si>
    <t>Center City PCS - Petworth</t>
  </si>
  <si>
    <t>Center City PCS - Shaw</t>
  </si>
  <si>
    <t>Center City PCS - Trinidad</t>
  </si>
  <si>
    <t>Cesar Chavez PCS for Public Policy - Chavez Prep</t>
  </si>
  <si>
    <t xml:space="preserve">Cesar Chavez PCS for Public Policy - Parkside MS </t>
  </si>
  <si>
    <t>Columbia Heights Education Campus</t>
  </si>
  <si>
    <t>DC Prep PCS - Benning Middle School</t>
  </si>
  <si>
    <t xml:space="preserve">DC Prep PCS - Edgewood Middle School </t>
  </si>
  <si>
    <t>PK4-7th</t>
  </si>
  <si>
    <t>E.L. Haynes PCS [Georgia Avenue] - Middle School</t>
  </si>
  <si>
    <t>Friendship PCS - Blow-Pierce Middle</t>
  </si>
  <si>
    <t>Friendship PCS - Chamberlain Middle</t>
  </si>
  <si>
    <t>Friendship PCS - Online</t>
  </si>
  <si>
    <t>Friendship PCS - Technology Preparatory Middle</t>
  </si>
  <si>
    <t>Friendship PCS - Woodridge Middle</t>
  </si>
  <si>
    <t>Hope Community PCS - Tolson</t>
  </si>
  <si>
    <t>Ideal Academy PCS</t>
  </si>
  <si>
    <t>Jefferson Middle School Academy</t>
  </si>
  <si>
    <t>Kingsman Academy PCS</t>
  </si>
  <si>
    <t xml:space="preserve">KIPP DC PCS AIM Academy 
</t>
  </si>
  <si>
    <t xml:space="preserve">KIPP DC PCS KEY Academy
</t>
  </si>
  <si>
    <t xml:space="preserve">KIPP DC PCS Northeast Academy
</t>
  </si>
  <si>
    <t>KIPP DC PCS Valor Academy</t>
  </si>
  <si>
    <t xml:space="preserve">KIPP DC PCS WILL Academy 
</t>
  </si>
  <si>
    <t>Leckie Education Campus</t>
  </si>
  <si>
    <t>Mary McLeod Bethune PCS</t>
  </si>
  <si>
    <t>Mckinley Middle School</t>
  </si>
  <si>
    <t>Monument Academy PCS</t>
  </si>
  <si>
    <t>Paul PCS - Middle School</t>
  </si>
  <si>
    <t>SEED PCS of Washington, DC</t>
  </si>
  <si>
    <t>6th-11th</t>
  </si>
  <si>
    <t>Stuart-Hobson Middle School (Capitol Hill Cluster)</t>
  </si>
  <si>
    <t>The Children's Guild DC PCS</t>
  </si>
  <si>
    <t>Washington Global PCS</t>
  </si>
  <si>
    <t>Washington Latin PCS - Middle School</t>
  </si>
  <si>
    <t xml:space="preserve">2 PCS programmatic capacity reflects the maximum number of students that can be housed at the school building given the schools’ existing educational programs, class size, and staffing. PCS program capacities were self-reported by each public charter LEA for SY2016-17 in a survey administered by PCSB and developed in partnership with the DME. The response rate for the program capacity survey question was 95%. </t>
  </si>
  <si>
    <t>Sources: PCSB  and DCPS</t>
  </si>
  <si>
    <t>Definitions:</t>
  </si>
  <si>
    <r>
      <rPr>
        <b/>
        <sz val="10"/>
        <color rgb="FF000000"/>
        <rFont val="Calibri"/>
        <family val="2"/>
        <scheme val="minor"/>
      </rPr>
      <t>STEM:</t>
    </r>
    <r>
      <rPr>
        <sz val="10"/>
        <color rgb="FF000000"/>
        <rFont val="Calibri"/>
        <family val="2"/>
        <scheme val="minor"/>
      </rPr>
      <t xml:space="preserve"> integrates science, technology, engineering, and math so that each of these content areas is taught within other content areas and equally alongside literacy and composition. STEM is a part of the school's mission and core academic curriculum.</t>
    </r>
  </si>
  <si>
    <r>
      <rPr>
        <b/>
        <sz val="10"/>
        <color theme="1"/>
        <rFont val="Calibri"/>
        <family val="2"/>
        <scheme val="minor"/>
      </rPr>
      <t>Arts Integration:</t>
    </r>
    <r>
      <rPr>
        <sz val="10"/>
        <color theme="1"/>
        <rFont val="Calibri"/>
        <family val="2"/>
        <scheme val="minor"/>
      </rPr>
      <t xml:space="preserve"> students study visual and/or performing arts as part of the school’s mission and core academic curriculum, beyond dedicated arts periods.</t>
    </r>
  </si>
  <si>
    <r>
      <rPr>
        <b/>
        <sz val="10"/>
        <color theme="1"/>
        <rFont val="Calibri"/>
        <family val="2"/>
        <scheme val="minor"/>
      </rPr>
      <t>Extended Year:</t>
    </r>
    <r>
      <rPr>
        <sz val="10"/>
        <color theme="1"/>
        <rFont val="Calibri"/>
        <family val="2"/>
        <scheme val="minor"/>
      </rPr>
      <t xml:space="preserve"> the school's academic year exceeds the typical 180 school days, with students attending for at least 190 days.</t>
    </r>
  </si>
  <si>
    <r>
      <t>International Baccalaureate (IB):</t>
    </r>
    <r>
      <rPr>
        <sz val="10"/>
        <color rgb="FF000000"/>
        <rFont val="Calibri"/>
        <family val="2"/>
        <scheme val="minor"/>
      </rPr>
      <t xml:space="preserve"> an internationally recognized diploma program that develops intercultural understanding and respect.</t>
    </r>
  </si>
  <si>
    <r>
      <rPr>
        <b/>
        <sz val="10"/>
        <color theme="1"/>
        <rFont val="Calibri"/>
        <family val="2"/>
        <scheme val="minor"/>
      </rPr>
      <t>Montessori:</t>
    </r>
    <r>
      <rPr>
        <sz val="10"/>
        <color theme="1"/>
        <rFont val="Calibri"/>
        <family val="2"/>
        <scheme val="minor"/>
      </rPr>
      <t xml:space="preserve"> a child-centered educational approach based on scientific observations of children.</t>
    </r>
  </si>
  <si>
    <r>
      <rPr>
        <b/>
        <sz val="10"/>
        <color theme="1"/>
        <rFont val="Calibri"/>
        <family val="2"/>
        <scheme val="minor"/>
      </rPr>
      <t>Dual Language/Language Immersion:</t>
    </r>
    <r>
      <rPr>
        <sz val="10"/>
        <color theme="1"/>
        <rFont val="Calibri"/>
        <family val="2"/>
        <scheme val="minor"/>
      </rPr>
      <t xml:space="preserve"> a program where at least half of instruction is delivered in a language besides English.</t>
    </r>
  </si>
  <si>
    <r>
      <t xml:space="preserve">3 </t>
    </r>
    <r>
      <rPr>
        <sz val="10"/>
        <color rgb="FF000000"/>
        <rFont val="Calibri"/>
        <family val="2"/>
        <scheme val="minor"/>
      </rPr>
      <t xml:space="preserve">% of In-boundary enrollment is the number of students attending the school who live in the boundary divided by the grade-specific enrollment as of SY16-17 . The numerator is the number of 6th-8th grade in-boundary students attending the school and the denominator is the number of 6th-8th grade students enrolled at the school.                                                                                               </t>
    </r>
  </si>
  <si>
    <t>Estimated Number of 5th-8th Grade Students in Private School</t>
  </si>
  <si>
    <t>Estimated Number of 5th-8th Grade Students  in School (public &amp; private)</t>
  </si>
  <si>
    <t>Source: U.S. Census Bureau, 2011-2015 American Community Survey 5-Year Estimates, Table S1401 Grades 5th-8th</t>
  </si>
  <si>
    <t xml:space="preserve">*PCSB imputted the program capacity for the schools that did not respond by taking the reported program capacity for SY15-16.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</si>
</sst>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1"/>
      <color theme="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indexed="1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sz val="10"/>
      <color rgb="FF000000"/>
      <name val="Arial"/>
      <family val="2"/>
    </font>
    <font>
      <sz val="8"/>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theme="1"/>
      <name val="Calibri"/>
      <family val="2"/>
      <scheme val="minor"/>
    </font>
    <font>
      <sz val="11"/>
      <name val="Calibri"/>
      <family val="2"/>
      <scheme val="minor"/>
    </font>
    <font>
      <sz val="10"/>
      <color rgb="FF000000"/>
      <name val="Calibri"/>
      <family val="2"/>
      <scheme val="minor"/>
    </font>
    <font>
      <b/>
      <sz val="14"/>
      <name val="Calibri"/>
      <family val="2"/>
      <scheme val="minor"/>
    </font>
    <font>
      <vertAlign val="superscript"/>
      <sz val="10"/>
      <color rgb="FF000000"/>
      <name val="Calibri"/>
      <family val="2"/>
      <scheme val="minor"/>
    </font>
    <font>
      <sz val="10"/>
      <color theme="1"/>
      <name val="Calibri"/>
      <family val="2"/>
      <scheme val="minor"/>
    </font>
    <font>
      <vertAlign val="superscript"/>
      <sz val="10"/>
      <color theme="1"/>
      <name val="Calibri"/>
      <family val="2"/>
      <scheme val="minor"/>
    </font>
    <font>
      <i/>
      <sz val="10"/>
      <color rgb="FF000000"/>
      <name val="Calibri"/>
      <family val="2"/>
      <scheme val="minor"/>
    </font>
    <font>
      <sz val="10"/>
      <name val="Calibri"/>
      <family val="2"/>
      <scheme val="minor"/>
    </font>
    <font>
      <b/>
      <sz val="14"/>
      <color theme="1"/>
      <name val="Calibri"/>
      <family val="2"/>
      <scheme val="minor"/>
    </font>
    <font>
      <b/>
      <sz val="12"/>
      <color theme="1"/>
      <name val="Wingdings"/>
      <charset val="2"/>
    </font>
    <font>
      <b/>
      <sz val="11"/>
      <color rgb="FFFFFFFF"/>
      <name val="Calibri"/>
      <family val="2"/>
      <scheme val="minor"/>
    </font>
    <font>
      <b/>
      <sz val="10"/>
      <color rgb="FFFFFFFF"/>
      <name val="Calibri"/>
      <family val="2"/>
      <scheme val="minor"/>
    </font>
    <font>
      <b/>
      <sz val="10"/>
      <color rgb="FF000000"/>
      <name val="Calibri"/>
      <family val="2"/>
      <scheme val="minor"/>
    </font>
    <font>
      <vertAlign val="superscript"/>
      <sz val="10"/>
      <name val="Calibri"/>
      <family val="2"/>
      <scheme val="minor"/>
    </font>
    <font>
      <sz val="11"/>
      <color theme="1"/>
      <name val="Calibri"/>
      <family val="2"/>
    </font>
    <font>
      <b/>
      <u/>
      <sz val="11"/>
      <color theme="1"/>
      <name val="Calibri"/>
      <family val="2"/>
      <scheme val="minor"/>
    </font>
    <font>
      <b/>
      <sz val="10"/>
      <color theme="1"/>
      <name val="Calibri"/>
      <family val="2"/>
      <scheme val="minor"/>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E2EC"/>
        <bgColor indexed="64"/>
      </patternFill>
    </fill>
    <fill>
      <patternFill patternType="solid">
        <fgColor rgb="FF4F81BD"/>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s>
  <borders count="9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indexed="64"/>
      </top>
      <bottom/>
      <diagonal/>
    </border>
    <border>
      <left style="thin">
        <color auto="1"/>
      </left>
      <right style="thin">
        <color auto="1"/>
      </right>
      <top style="medium">
        <color indexed="64"/>
      </top>
      <bottom style="thin">
        <color auto="1"/>
      </bottom>
      <diagonal/>
    </border>
    <border>
      <left style="thin">
        <color indexed="64"/>
      </left>
      <right style="thin">
        <color indexed="64"/>
      </right>
      <top style="thin">
        <color auto="1"/>
      </top>
      <bottom style="medium">
        <color indexed="64"/>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indexed="64"/>
      </bottom>
      <diagonal/>
    </border>
    <border>
      <left/>
      <right/>
      <top style="thin">
        <color indexed="64"/>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theme="4" tint="0.3999755851924192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medium">
        <color indexed="64"/>
      </top>
      <bottom/>
      <diagonal/>
    </border>
    <border>
      <left style="thin">
        <color auto="1"/>
      </left>
      <right/>
      <top style="thin">
        <color indexed="64"/>
      </top>
      <bottom/>
      <diagonal/>
    </border>
    <border>
      <left style="thin">
        <color auto="1"/>
      </left>
      <right/>
      <top/>
      <bottom/>
      <diagonal/>
    </border>
    <border>
      <left style="medium">
        <color indexed="64"/>
      </left>
      <right/>
      <top style="medium">
        <color rgb="FF4F81BD"/>
      </top>
      <bottom style="thin">
        <color rgb="FFA6B6CB"/>
      </bottom>
      <diagonal/>
    </border>
    <border>
      <left style="medium">
        <color indexed="64"/>
      </left>
      <right style="medium">
        <color rgb="FF4F81BD"/>
      </right>
      <top style="medium">
        <color rgb="FF4F81BD"/>
      </top>
      <bottom style="thin">
        <color rgb="FFA6B6CB"/>
      </bottom>
      <diagonal/>
    </border>
    <border>
      <left style="medium">
        <color rgb="FF4F81BD"/>
      </left>
      <right style="medium">
        <color indexed="64"/>
      </right>
      <top style="medium">
        <color rgb="FF4F81BD"/>
      </top>
      <bottom style="thin">
        <color rgb="FFA6B6CB"/>
      </bottom>
      <diagonal/>
    </border>
    <border>
      <left style="medium">
        <color indexed="64"/>
      </left>
      <right/>
      <top style="thin">
        <color rgb="FFA6B6CB"/>
      </top>
      <bottom style="thin">
        <color rgb="FFA6B6CB"/>
      </bottom>
      <diagonal/>
    </border>
    <border>
      <left style="medium">
        <color indexed="64"/>
      </left>
      <right style="medium">
        <color rgb="FF4F81BD"/>
      </right>
      <top style="thin">
        <color rgb="FFA6B6CB"/>
      </top>
      <bottom style="thin">
        <color rgb="FFA6B6CB"/>
      </bottom>
      <diagonal/>
    </border>
    <border>
      <left style="medium">
        <color rgb="FF4F81BD"/>
      </left>
      <right style="medium">
        <color indexed="64"/>
      </right>
      <top style="thin">
        <color rgb="FFA6B6CB"/>
      </top>
      <bottom style="thin">
        <color rgb="FFA6B6CB"/>
      </bottom>
      <diagonal/>
    </border>
    <border>
      <left style="medium">
        <color indexed="64"/>
      </left>
      <right/>
      <top style="thin">
        <color rgb="FFA6B6CB"/>
      </top>
      <bottom style="medium">
        <color indexed="64"/>
      </bottom>
      <diagonal/>
    </border>
    <border>
      <left style="medium">
        <color indexed="64"/>
      </left>
      <right style="medium">
        <color rgb="FF4F81BD"/>
      </right>
      <top style="thin">
        <color rgb="FFA6B6CB"/>
      </top>
      <bottom style="medium">
        <color indexed="64"/>
      </bottom>
      <diagonal/>
    </border>
    <border>
      <left style="medium">
        <color rgb="FF4F81BD"/>
      </left>
      <right style="medium">
        <color indexed="64"/>
      </right>
      <top style="thin">
        <color rgb="FFA6B6CB"/>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rgb="FF4F81BD"/>
      </right>
      <top/>
      <bottom style="thin">
        <color rgb="FFA6B6CB"/>
      </bottom>
      <diagonal/>
    </border>
    <border>
      <left/>
      <right style="medium">
        <color rgb="FF4F81BD"/>
      </right>
      <top/>
      <bottom style="thin">
        <color rgb="FFA6B6CB"/>
      </bottom>
      <diagonal/>
    </border>
    <border>
      <left style="medium">
        <color rgb="FF4F81BD"/>
      </left>
      <right style="medium">
        <color indexed="64"/>
      </right>
      <top/>
      <bottom style="thin">
        <color rgb="FFA6B6CB"/>
      </bottom>
      <diagonal/>
    </border>
    <border>
      <left style="medium">
        <color rgb="FF4F81BD"/>
      </left>
      <right style="medium">
        <color theme="4"/>
      </right>
      <top style="medium">
        <color rgb="FF4F81BD"/>
      </top>
      <bottom style="thin">
        <color rgb="FFA6B6CB"/>
      </bottom>
      <diagonal/>
    </border>
    <border>
      <left/>
      <right style="medium">
        <color rgb="FF4F81BD"/>
      </right>
      <top style="medium">
        <color rgb="FF4F81BD"/>
      </top>
      <bottom style="thin">
        <color rgb="FFA6B6CB"/>
      </bottom>
      <diagonal/>
    </border>
    <border>
      <left style="medium">
        <color rgb="FF4F81BD"/>
      </left>
      <right style="medium">
        <color theme="4"/>
      </right>
      <top style="thin">
        <color rgb="FFA6B6CB"/>
      </top>
      <bottom style="thin">
        <color rgb="FFA6B6CB"/>
      </bottom>
      <diagonal/>
    </border>
    <border>
      <left/>
      <right style="medium">
        <color rgb="FF4F81BD"/>
      </right>
      <top style="thin">
        <color rgb="FFA6B6CB"/>
      </top>
      <bottom style="thin">
        <color rgb="FFA6B6CB"/>
      </bottom>
      <diagonal/>
    </border>
    <border>
      <left style="medium">
        <color rgb="FF4F81BD"/>
      </left>
      <right style="medium">
        <color theme="4"/>
      </right>
      <top style="thin">
        <color rgb="FFA6B6CB"/>
      </top>
      <bottom style="medium">
        <color indexed="64"/>
      </bottom>
      <diagonal/>
    </border>
    <border>
      <left/>
      <right style="medium">
        <color rgb="FF4F81BD"/>
      </right>
      <top style="thin">
        <color rgb="FFA6B6CB"/>
      </top>
      <bottom style="medium">
        <color indexed="64"/>
      </bottom>
      <diagonal/>
    </border>
    <border>
      <left style="thin">
        <color auto="1"/>
      </left>
      <right/>
      <top style="medium">
        <color indexed="64"/>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theme="4" tint="0.39997558519241921"/>
      </bottom>
      <diagonal/>
    </border>
    <border>
      <left/>
      <right/>
      <top style="medium">
        <color indexed="64"/>
      </top>
      <bottom style="thin">
        <color auto="1"/>
      </bottom>
      <diagonal/>
    </border>
    <border>
      <left style="medium">
        <color indexed="64"/>
      </left>
      <right style="thin">
        <color indexed="64"/>
      </right>
      <top style="medium">
        <color indexed="64"/>
      </top>
      <bottom/>
      <diagonal/>
    </border>
    <border>
      <left style="thin">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thin">
        <color indexed="64"/>
      </top>
      <bottom style="thin">
        <color theme="4" tint="0.39997558519241921"/>
      </bottom>
      <diagonal/>
    </border>
    <border>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indexed="64"/>
      </top>
      <bottom/>
      <diagonal/>
    </border>
    <border>
      <left/>
      <right style="thin">
        <color auto="1"/>
      </right>
      <top style="thin">
        <color auto="1"/>
      </top>
      <bottom style="thin">
        <color auto="1"/>
      </bottom>
      <diagonal/>
    </border>
    <border>
      <left style="thin">
        <color auto="1"/>
      </left>
      <right style="thin">
        <color indexed="64"/>
      </right>
      <top style="thin">
        <color indexed="64"/>
      </top>
      <bottom/>
      <diagonal/>
    </border>
    <border>
      <left style="medium">
        <color indexed="64"/>
      </left>
      <right/>
      <top/>
      <bottom style="medium">
        <color rgb="FF4F81BD"/>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rgb="FF4F81BD"/>
      </left>
      <right style="medium">
        <color theme="4"/>
      </right>
      <top style="thin">
        <color indexed="64"/>
      </top>
      <bottom style="thin">
        <color rgb="FFA6B6CB"/>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style="thin">
        <color indexed="64"/>
      </top>
      <bottom/>
      <diagonal/>
    </border>
    <border>
      <left style="thin">
        <color auto="1"/>
      </left>
      <right style="medium">
        <color indexed="64"/>
      </right>
      <top style="thin">
        <color indexed="64"/>
      </top>
      <bottom/>
      <diagonal/>
    </border>
    <border>
      <left style="medium">
        <color indexed="64"/>
      </left>
      <right style="thin">
        <color indexed="64"/>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theme="4" tint="0.39997558519241921"/>
      </top>
      <bottom style="thin">
        <color theme="4" tint="0.39997558519241921"/>
      </bottom>
      <diagonal/>
    </border>
    <border>
      <left/>
      <right style="thin">
        <color auto="1"/>
      </right>
      <top/>
      <bottom/>
      <diagonal/>
    </border>
    <border>
      <left style="thin">
        <color auto="1"/>
      </left>
      <right/>
      <top/>
      <bottom style="thin">
        <color auto="1"/>
      </bottom>
      <diagonal/>
    </border>
    <border>
      <left/>
      <right/>
      <top/>
      <bottom style="medium">
        <color indexed="64"/>
      </bottom>
      <diagonal/>
    </border>
    <border>
      <left/>
      <right style="medium">
        <color indexed="64"/>
      </right>
      <top style="medium">
        <color indexed="64"/>
      </top>
      <bottom/>
      <diagonal/>
    </border>
  </borders>
  <cellStyleXfs count="21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8" borderId="0" applyNumberFormat="0" applyBorder="0" applyAlignment="0" applyProtection="0"/>
    <xf numFmtId="0" fontId="20" fillId="37" borderId="0" applyNumberFormat="0" applyBorder="0" applyAlignment="0" applyProtection="0"/>
    <xf numFmtId="0" fontId="1" fillId="22" borderId="0" applyNumberFormat="0" applyBorder="0" applyAlignment="0" applyProtection="0"/>
    <xf numFmtId="0" fontId="20" fillId="38" borderId="0" applyNumberFormat="0" applyBorder="0" applyAlignment="0" applyProtection="0"/>
    <xf numFmtId="0" fontId="1" fillId="26" borderId="0" applyNumberFormat="0" applyBorder="0" applyAlignment="0" applyProtection="0"/>
    <xf numFmtId="0" fontId="20" fillId="39" borderId="0" applyNumberFormat="0" applyBorder="0" applyAlignment="0" applyProtection="0"/>
    <xf numFmtId="0" fontId="1" fillId="30" borderId="0" applyNumberFormat="0" applyBorder="0" applyAlignment="0" applyProtection="0"/>
    <xf numFmtId="0" fontId="20" fillId="40" borderId="0" applyNumberFormat="0" applyBorder="0" applyAlignment="0" applyProtection="0"/>
    <xf numFmtId="0" fontId="1" fillId="11" borderId="0" applyNumberFormat="0" applyBorder="0" applyAlignment="0" applyProtection="0"/>
    <xf numFmtId="0" fontId="20" fillId="41" borderId="0" applyNumberFormat="0" applyBorder="0" applyAlignment="0" applyProtection="0"/>
    <xf numFmtId="0" fontId="1" fillId="15"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20" fillId="38" borderId="0" applyNumberFormat="0" applyBorder="0" applyAlignment="0" applyProtection="0"/>
    <xf numFmtId="0" fontId="1" fillId="27"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20" fillId="44" borderId="0" applyNumberFormat="0" applyBorder="0" applyAlignment="0" applyProtection="0"/>
    <xf numFmtId="0" fontId="17" fillId="12" borderId="0" applyNumberFormat="0" applyBorder="0" applyAlignment="0" applyProtection="0"/>
    <xf numFmtId="0" fontId="21" fillId="45" borderId="0" applyNumberFormat="0" applyBorder="0" applyAlignment="0" applyProtection="0"/>
    <xf numFmtId="0" fontId="17" fillId="16" borderId="0" applyNumberFormat="0" applyBorder="0" applyAlignment="0" applyProtection="0"/>
    <xf numFmtId="0" fontId="21" fillId="42" borderId="0" applyNumberFormat="0" applyBorder="0" applyAlignment="0" applyProtection="0"/>
    <xf numFmtId="0" fontId="17" fillId="20" borderId="0" applyNumberFormat="0" applyBorder="0" applyAlignment="0" applyProtection="0"/>
    <xf numFmtId="0" fontId="21" fillId="43" borderId="0" applyNumberFormat="0" applyBorder="0" applyAlignment="0" applyProtection="0"/>
    <xf numFmtId="0" fontId="17" fillId="24" borderId="0" applyNumberFormat="0" applyBorder="0" applyAlignment="0" applyProtection="0"/>
    <xf numFmtId="0" fontId="21" fillId="46" borderId="0" applyNumberFormat="0" applyBorder="0" applyAlignment="0" applyProtection="0"/>
    <xf numFmtId="0" fontId="17" fillId="28" borderId="0" applyNumberFormat="0" applyBorder="0" applyAlignment="0" applyProtection="0"/>
    <xf numFmtId="0" fontId="21" fillId="47" borderId="0" applyNumberFormat="0" applyBorder="0" applyAlignment="0" applyProtection="0"/>
    <xf numFmtId="0" fontId="17" fillId="32" borderId="0" applyNumberFormat="0" applyBorder="0" applyAlignment="0" applyProtection="0"/>
    <xf numFmtId="0" fontId="21" fillId="48" borderId="0" applyNumberFormat="0" applyBorder="0" applyAlignment="0" applyProtection="0"/>
    <xf numFmtId="0" fontId="17" fillId="9" borderId="0" applyNumberFormat="0" applyBorder="0" applyAlignment="0" applyProtection="0"/>
    <xf numFmtId="0" fontId="21" fillId="49" borderId="0" applyNumberFormat="0" applyBorder="0" applyAlignment="0" applyProtection="0"/>
    <xf numFmtId="0" fontId="17" fillId="13" borderId="0" applyNumberFormat="0" applyBorder="0" applyAlignment="0" applyProtection="0"/>
    <xf numFmtId="0" fontId="21" fillId="50" borderId="0" applyNumberFormat="0" applyBorder="0" applyAlignment="0" applyProtection="0"/>
    <xf numFmtId="0" fontId="17" fillId="17" borderId="0" applyNumberFormat="0" applyBorder="0" applyAlignment="0" applyProtection="0"/>
    <xf numFmtId="0" fontId="21" fillId="51" borderId="0" applyNumberFormat="0" applyBorder="0" applyAlignment="0" applyProtection="0"/>
    <xf numFmtId="0" fontId="17" fillId="21" borderId="0" applyNumberFormat="0" applyBorder="0" applyAlignment="0" applyProtection="0"/>
    <xf numFmtId="0" fontId="21" fillId="46" borderId="0" applyNumberFormat="0" applyBorder="0" applyAlignment="0" applyProtection="0"/>
    <xf numFmtId="0" fontId="17" fillId="25" borderId="0" applyNumberFormat="0" applyBorder="0" applyAlignment="0" applyProtection="0"/>
    <xf numFmtId="0" fontId="21" fillId="47" borderId="0" applyNumberFormat="0" applyBorder="0" applyAlignment="0" applyProtection="0"/>
    <xf numFmtId="0" fontId="17" fillId="29" borderId="0" applyNumberFormat="0" applyBorder="0" applyAlignment="0" applyProtection="0"/>
    <xf numFmtId="0" fontId="21" fillId="52"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11" fillId="6" borderId="4" applyNumberFormat="0" applyAlignment="0" applyProtection="0"/>
    <xf numFmtId="0" fontId="23" fillId="53" borderId="10" applyNumberFormat="0" applyAlignment="0" applyProtection="0"/>
    <xf numFmtId="0" fontId="23" fillId="53" borderId="10" applyNumberFormat="0" applyAlignment="0" applyProtection="0"/>
    <xf numFmtId="0" fontId="13" fillId="7" borderId="7" applyNumberFormat="0" applyAlignment="0" applyProtection="0"/>
    <xf numFmtId="0" fontId="24" fillId="54" borderId="11" applyNumberFormat="0" applyAlignment="0" applyProtection="0"/>
    <xf numFmtId="43" fontId="25"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1" fontId="26" fillId="0" borderId="0" applyFont="0" applyFill="0" applyBorder="0" applyAlignment="0" applyProtection="0">
      <alignment vertical="center"/>
    </xf>
    <xf numFmtId="44" fontId="26" fillId="0" borderId="0" applyFont="0" applyFill="0" applyBorder="0" applyAlignment="0" applyProtection="0">
      <alignment vertical="center"/>
    </xf>
    <xf numFmtId="44" fontId="26" fillId="0" borderId="0" applyFont="0" applyFill="0" applyBorder="0" applyAlignment="0" applyProtection="0">
      <alignment vertical="center"/>
    </xf>
    <xf numFmtId="42" fontId="26" fillId="0" borderId="0" applyFont="0" applyFill="0" applyBorder="0" applyAlignment="0" applyProtection="0">
      <alignment vertical="center"/>
    </xf>
    <xf numFmtId="0" fontId="15" fillId="0" borderId="0" applyNumberFormat="0" applyFill="0" applyBorder="0" applyAlignment="0" applyProtection="0"/>
    <xf numFmtId="0" fontId="27" fillId="0" borderId="0" applyNumberFormat="0" applyFill="0" applyBorder="0" applyAlignment="0" applyProtection="0"/>
    <xf numFmtId="0" fontId="6" fillId="2" borderId="0" applyNumberFormat="0" applyBorder="0" applyAlignment="0" applyProtection="0"/>
    <xf numFmtId="0" fontId="28" fillId="37" borderId="0" applyNumberFormat="0" applyBorder="0" applyAlignment="0" applyProtection="0"/>
    <xf numFmtId="0" fontId="3" fillId="0" borderId="1" applyNumberFormat="0" applyFill="0" applyAlignment="0" applyProtection="0"/>
    <xf numFmtId="0" fontId="29" fillId="0" borderId="12" applyNumberFormat="0" applyFill="0" applyAlignment="0" applyProtection="0"/>
    <xf numFmtId="0" fontId="4" fillId="0" borderId="2" applyNumberFormat="0" applyFill="0" applyAlignment="0" applyProtection="0"/>
    <xf numFmtId="0" fontId="30" fillId="0" borderId="13" applyNumberFormat="0" applyFill="0" applyAlignment="0" applyProtection="0"/>
    <xf numFmtId="0" fontId="5" fillId="0" borderId="3" applyNumberFormat="0" applyFill="0" applyAlignment="0" applyProtection="0"/>
    <xf numFmtId="0" fontId="31" fillId="0" borderId="14"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5" borderId="4" applyNumberFormat="0" applyAlignment="0" applyProtection="0"/>
    <xf numFmtId="0" fontId="35" fillId="40" borderId="10" applyNumberFormat="0" applyAlignment="0" applyProtection="0"/>
    <xf numFmtId="0" fontId="35" fillId="40" borderId="10" applyNumberFormat="0" applyAlignment="0" applyProtection="0"/>
    <xf numFmtId="0" fontId="12" fillId="0" borderId="6" applyNumberFormat="0" applyFill="0" applyAlignment="0" applyProtection="0"/>
    <xf numFmtId="0" fontId="36" fillId="0" borderId="15" applyNumberFormat="0" applyFill="0" applyAlignment="0" applyProtection="0"/>
    <xf numFmtId="0" fontId="8" fillId="4" borderId="0" applyNumberFormat="0" applyBorder="0" applyAlignment="0" applyProtection="0"/>
    <xf numFmtId="0" fontId="37" fillId="55" borderId="0" applyNumberFormat="0" applyBorder="0" applyAlignment="0" applyProtection="0"/>
    <xf numFmtId="0" fontId="1" fillId="0" borderId="0"/>
    <xf numFmtId="0" fontId="25" fillId="0" borderId="0"/>
    <xf numFmtId="0" fontId="26" fillId="0" borderId="0"/>
    <xf numFmtId="0" fontId="25" fillId="0" borderId="0"/>
    <xf numFmtId="0" fontId="19" fillId="0" borderId="0"/>
    <xf numFmtId="0" fontId="25" fillId="0" borderId="0"/>
    <xf numFmtId="0" fontId="25" fillId="0" borderId="0"/>
    <xf numFmtId="0" fontId="38" fillId="0" borderId="0"/>
    <xf numFmtId="0" fontId="1" fillId="0" borderId="0"/>
    <xf numFmtId="0" fontId="25" fillId="0" borderId="0"/>
    <xf numFmtId="0" fontId="1" fillId="0" borderId="0"/>
    <xf numFmtId="0" fontId="25" fillId="0" borderId="0"/>
    <xf numFmtId="0" fontId="1" fillId="0" borderId="0"/>
    <xf numFmtId="0" fontId="19" fillId="0" borderId="0"/>
    <xf numFmtId="0" fontId="39" fillId="0" borderId="0"/>
    <xf numFmtId="0" fontId="40" fillId="0" borderId="0"/>
    <xf numFmtId="0" fontId="40" fillId="0" borderId="0"/>
    <xf numFmtId="0" fontId="26" fillId="0" borderId="0"/>
    <xf numFmtId="0" fontId="25" fillId="0" borderId="0"/>
    <xf numFmtId="0" fontId="25" fillId="0" borderId="0"/>
    <xf numFmtId="0" fontId="39" fillId="0" borderId="0"/>
    <xf numFmtId="0" fontId="26" fillId="0" borderId="0"/>
    <xf numFmtId="0" fontId="1" fillId="0" borderId="0"/>
    <xf numFmtId="0" fontId="25" fillId="0" borderId="0"/>
    <xf numFmtId="0" fontId="25" fillId="0" borderId="0"/>
    <xf numFmtId="0" fontId="25" fillId="0" borderId="0"/>
    <xf numFmtId="0" fontId="25" fillId="0" borderId="0"/>
    <xf numFmtId="0" fontId="1" fillId="0" borderId="0"/>
    <xf numFmtId="0" fontId="26" fillId="0" borderId="0"/>
    <xf numFmtId="0" fontId="25" fillId="0" borderId="0"/>
    <xf numFmtId="0" fontId="1" fillId="0" borderId="0"/>
    <xf numFmtId="0" fontId="25" fillId="0" borderId="0"/>
    <xf numFmtId="0" fontId="26" fillId="0" borderId="0"/>
    <xf numFmtId="0" fontId="25" fillId="0" borderId="0"/>
    <xf numFmtId="0" fontId="25" fillId="0" borderId="0"/>
    <xf numFmtId="0" fontId="25" fillId="0" borderId="0"/>
    <xf numFmtId="0" fontId="26" fillId="0" borderId="0">
      <alignment vertical="center"/>
    </xf>
    <xf numFmtId="0" fontId="1" fillId="8" borderId="8" applyNumberFormat="0" applyFont="0" applyAlignment="0" applyProtection="0"/>
    <xf numFmtId="0" fontId="20" fillId="56" borderId="16" applyNumberFormat="0" applyFont="0" applyAlignment="0" applyProtection="0"/>
    <xf numFmtId="0" fontId="20" fillId="56" borderId="16" applyNumberFormat="0" applyFont="0" applyAlignment="0" applyProtection="0"/>
    <xf numFmtId="0" fontId="10" fillId="6" borderId="5" applyNumberFormat="0" applyAlignment="0" applyProtection="0"/>
    <xf numFmtId="0" fontId="41" fillId="53" borderId="17" applyNumberFormat="0" applyAlignment="0" applyProtection="0"/>
    <xf numFmtId="0" fontId="41" fillId="53" borderId="1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5" fillId="0" borderId="0" applyFon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16" fillId="0" borderId="9"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26" fillId="0" borderId="0"/>
  </cellStyleXfs>
  <cellXfs count="242">
    <xf numFmtId="0" fontId="0" fillId="0" borderId="0" xfId="0"/>
    <xf numFmtId="0" fontId="16" fillId="0" borderId="0" xfId="0" applyFont="1" applyAlignment="1">
      <alignment horizontal="center" vertical="center" wrapText="1"/>
    </xf>
    <xf numFmtId="0" fontId="0" fillId="0" borderId="0" xfId="0" applyFill="1"/>
    <xf numFmtId="0" fontId="0" fillId="34" borderId="19" xfId="0" applyFont="1" applyFill="1" applyBorder="1" applyAlignment="1">
      <alignment horizontal="left"/>
    </xf>
    <xf numFmtId="0" fontId="19" fillId="0" borderId="0" xfId="0" applyFont="1" applyFill="1" applyBorder="1"/>
    <xf numFmtId="0" fontId="0" fillId="57" borderId="19" xfId="0" applyFont="1" applyFill="1" applyBorder="1" applyAlignment="1">
      <alignment horizontal="left"/>
    </xf>
    <xf numFmtId="0" fontId="19" fillId="0" borderId="0" xfId="0" applyFont="1" applyBorder="1"/>
    <xf numFmtId="0" fontId="0" fillId="0" borderId="0" xfId="0" applyBorder="1"/>
    <xf numFmtId="0" fontId="0" fillId="0" borderId="0" xfId="0" applyFont="1" applyFill="1"/>
    <xf numFmtId="0" fontId="13" fillId="33" borderId="19" xfId="0" applyFont="1" applyFill="1" applyBorder="1" applyAlignment="1">
      <alignment horizontal="center" vertical="center" wrapText="1"/>
    </xf>
    <xf numFmtId="0" fontId="0" fillId="0" borderId="0" xfId="0" applyFill="1" applyAlignment="1">
      <alignment horizontal="center" vertical="center" wrapText="1"/>
    </xf>
    <xf numFmtId="0" fontId="0" fillId="0" borderId="19" xfId="0" applyFont="1" applyBorder="1" applyAlignment="1">
      <alignment horizontal="left"/>
    </xf>
    <xf numFmtId="3" fontId="13" fillId="33" borderId="19" xfId="1" applyNumberFormat="1" applyFont="1" applyFill="1" applyBorder="1" applyAlignment="1">
      <alignment horizontal="center" vertical="center" wrapText="1"/>
    </xf>
    <xf numFmtId="3" fontId="0" fillId="34" borderId="19" xfId="0" applyNumberFormat="1" applyFont="1" applyFill="1" applyBorder="1" applyAlignment="1">
      <alignment horizontal="center"/>
    </xf>
    <xf numFmtId="3" fontId="0" fillId="0" borderId="19" xfId="0" applyNumberFormat="1" applyFont="1" applyBorder="1" applyAlignment="1">
      <alignment horizontal="center"/>
    </xf>
    <xf numFmtId="0" fontId="54" fillId="0" borderId="0" xfId="0" applyFont="1" applyFill="1" applyAlignment="1">
      <alignment vertical="center"/>
    </xf>
    <xf numFmtId="0" fontId="54" fillId="0" borderId="0" xfId="0" applyFont="1" applyFill="1" applyAlignment="1">
      <alignment horizontal="left" vertical="center"/>
    </xf>
    <xf numFmtId="0" fontId="54" fillId="0" borderId="0" xfId="0" applyFont="1" applyFill="1" applyBorder="1" applyAlignment="1">
      <alignment horizontal="left" vertical="center"/>
    </xf>
    <xf numFmtId="164" fontId="0" fillId="0" borderId="0" xfId="2" applyNumberFormat="1" applyFont="1"/>
    <xf numFmtId="0" fontId="0" fillId="34" borderId="19" xfId="0" applyFont="1" applyFill="1" applyBorder="1" applyAlignment="1">
      <alignment horizontal="center"/>
    </xf>
    <xf numFmtId="0" fontId="0" fillId="0" borderId="19" xfId="0" applyFont="1" applyBorder="1" applyAlignment="1">
      <alignment horizontal="center"/>
    </xf>
    <xf numFmtId="0" fontId="0" fillId="34" borderId="19" xfId="0" applyFont="1" applyFill="1" applyBorder="1" applyAlignment="1">
      <alignment horizontal="left" vertical="center"/>
    </xf>
    <xf numFmtId="0" fontId="0" fillId="34" borderId="19" xfId="0" applyFont="1" applyFill="1" applyBorder="1" applyAlignment="1">
      <alignment horizontal="center" vertical="center"/>
    </xf>
    <xf numFmtId="3" fontId="0" fillId="34" borderId="19" xfId="0" applyNumberFormat="1" applyFont="1" applyFill="1" applyBorder="1" applyAlignment="1">
      <alignment horizontal="center" vertical="center"/>
    </xf>
    <xf numFmtId="9" fontId="0" fillId="34" borderId="19" xfId="2" applyFont="1" applyFill="1" applyBorder="1" applyAlignment="1">
      <alignment horizontal="center"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19" xfId="0" applyFont="1" applyFill="1" applyBorder="1" applyAlignment="1">
      <alignment horizontal="center" vertical="center"/>
    </xf>
    <xf numFmtId="3" fontId="0" fillId="0" borderId="19" xfId="0" applyNumberFormat="1" applyFont="1" applyFill="1" applyBorder="1" applyAlignment="1">
      <alignment horizontal="center" vertical="center"/>
    </xf>
    <xf numFmtId="9" fontId="0" fillId="0" borderId="19" xfId="2" applyFont="1" applyFill="1" applyBorder="1" applyAlignment="1">
      <alignment horizontal="center" vertical="center"/>
    </xf>
    <xf numFmtId="0" fontId="0" fillId="57" borderId="25" xfId="0" applyFont="1" applyFill="1" applyBorder="1" applyAlignment="1">
      <alignment horizontal="left" vertical="center"/>
    </xf>
    <xf numFmtId="3" fontId="0" fillId="0" borderId="0" xfId="0" applyNumberFormat="1"/>
    <xf numFmtId="2" fontId="0" fillId="34" borderId="19" xfId="0" applyNumberFormat="1" applyFont="1" applyFill="1" applyBorder="1" applyAlignment="1">
      <alignment horizontal="center"/>
    </xf>
    <xf numFmtId="2" fontId="0" fillId="0" borderId="19" xfId="0" applyNumberFormat="1" applyFont="1" applyBorder="1" applyAlignment="1">
      <alignment horizontal="center"/>
    </xf>
    <xf numFmtId="0" fontId="0" fillId="34" borderId="24" xfId="0" applyFont="1" applyFill="1" applyBorder="1" applyAlignment="1">
      <alignment horizontal="left" vertical="center"/>
    </xf>
    <xf numFmtId="0" fontId="0" fillId="34" borderId="24" xfId="0" applyFont="1" applyFill="1" applyBorder="1" applyAlignment="1">
      <alignment horizontal="center" vertical="center"/>
    </xf>
    <xf numFmtId="3" fontId="0" fillId="34" borderId="24" xfId="0" applyNumberFormat="1" applyFont="1" applyFill="1" applyBorder="1" applyAlignment="1">
      <alignment horizontal="center" vertical="center"/>
    </xf>
    <xf numFmtId="9" fontId="0" fillId="34" borderId="24" xfId="2" applyFont="1" applyFill="1" applyBorder="1" applyAlignment="1">
      <alignment horizontal="center" vertical="center"/>
    </xf>
    <xf numFmtId="0" fontId="13" fillId="33" borderId="30" xfId="0" applyFont="1" applyFill="1" applyBorder="1" applyAlignment="1">
      <alignment horizontal="center" vertical="center" wrapText="1"/>
    </xf>
    <xf numFmtId="0" fontId="13" fillId="33" borderId="22"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23" xfId="0" applyFont="1" applyFill="1" applyBorder="1" applyAlignment="1">
      <alignment horizontal="left" vertical="center" wrapText="1"/>
    </xf>
    <xf numFmtId="3" fontId="13" fillId="33" borderId="23" xfId="1" applyNumberFormat="1" applyFont="1" applyFill="1" applyBorder="1" applyAlignment="1">
      <alignment horizontal="center" vertical="center" wrapText="1"/>
    </xf>
    <xf numFmtId="3" fontId="13" fillId="33" borderId="29" xfId="1" applyNumberFormat="1" applyFont="1" applyFill="1" applyBorder="1" applyAlignment="1">
      <alignment horizontal="center" vertical="center" wrapText="1"/>
    </xf>
    <xf numFmtId="9" fontId="13" fillId="33" borderId="23" xfId="2" applyFont="1" applyFill="1" applyBorder="1" applyAlignment="1">
      <alignment horizontal="center" vertical="center" wrapText="1"/>
    </xf>
    <xf numFmtId="9" fontId="13" fillId="33" borderId="22" xfId="0" applyNumberFormat="1" applyFont="1" applyFill="1" applyBorder="1" applyAlignment="1">
      <alignment horizontal="center" vertical="center" wrapText="1"/>
    </xf>
    <xf numFmtId="9" fontId="13" fillId="33" borderId="28" xfId="0" applyNumberFormat="1" applyFont="1" applyFill="1" applyBorder="1" applyAlignment="1">
      <alignment horizontal="center" vertical="center" wrapText="1"/>
    </xf>
    <xf numFmtId="9" fontId="0" fillId="34" borderId="35" xfId="2" applyFont="1" applyFill="1" applyBorder="1" applyAlignment="1">
      <alignment horizontal="center" vertical="center"/>
    </xf>
    <xf numFmtId="9" fontId="0" fillId="0" borderId="32" xfId="2" applyFont="1" applyFill="1" applyBorder="1" applyAlignment="1">
      <alignment horizontal="center" vertical="center"/>
    </xf>
    <xf numFmtId="9" fontId="0" fillId="34" borderId="32" xfId="2" applyFont="1" applyFill="1" applyBorder="1" applyAlignment="1">
      <alignment horizontal="center" vertical="center"/>
    </xf>
    <xf numFmtId="9" fontId="0" fillId="0" borderId="36" xfId="2" applyFont="1" applyFill="1" applyBorder="1" applyAlignment="1">
      <alignment horizontal="center" vertical="center"/>
    </xf>
    <xf numFmtId="0" fontId="13" fillId="33" borderId="36" xfId="0" applyFont="1" applyFill="1" applyBorder="1" applyAlignment="1">
      <alignment horizontal="center" vertical="center" wrapText="1"/>
    </xf>
    <xf numFmtId="0" fontId="0" fillId="0" borderId="40" xfId="0" applyFont="1" applyFill="1" applyBorder="1"/>
    <xf numFmtId="0" fontId="0" fillId="0" borderId="40" xfId="0" applyFont="1" applyFill="1" applyBorder="1" applyAlignment="1">
      <alignment horizontal="center"/>
    </xf>
    <xf numFmtId="0" fontId="55" fillId="0" borderId="40" xfId="0" applyFont="1" applyFill="1" applyBorder="1" applyAlignment="1">
      <alignment horizontal="center"/>
    </xf>
    <xf numFmtId="0" fontId="0" fillId="0" borderId="0" xfId="0" applyFill="1" applyBorder="1"/>
    <xf numFmtId="0" fontId="58" fillId="59" borderId="42" xfId="0" applyFont="1" applyFill="1" applyBorder="1" applyAlignment="1">
      <alignment horizontal="left" vertical="center" wrapText="1"/>
    </xf>
    <xf numFmtId="0" fontId="47" fillId="59" borderId="45" xfId="0" applyFont="1" applyFill="1" applyBorder="1" applyAlignment="1">
      <alignment horizontal="left" vertical="center" wrapText="1"/>
    </xf>
    <xf numFmtId="0" fontId="47" fillId="59" borderId="48" xfId="0" applyFont="1" applyFill="1" applyBorder="1" applyAlignment="1">
      <alignment horizontal="left" vertical="center" wrapText="1"/>
    </xf>
    <xf numFmtId="164" fontId="58" fillId="59" borderId="54" xfId="0" applyNumberFormat="1" applyFont="1" applyFill="1" applyBorder="1" applyAlignment="1">
      <alignment horizontal="center" vertical="center" wrapText="1"/>
    </xf>
    <xf numFmtId="164" fontId="58" fillId="59" borderId="55" xfId="0" applyNumberFormat="1" applyFont="1" applyFill="1" applyBorder="1" applyAlignment="1">
      <alignment horizontal="center" vertical="center" wrapText="1"/>
    </xf>
    <xf numFmtId="164" fontId="47" fillId="59" borderId="56" xfId="2" applyNumberFormat="1" applyFont="1" applyFill="1" applyBorder="1" applyAlignment="1">
      <alignment horizontal="center" vertical="center" wrapText="1"/>
    </xf>
    <xf numFmtId="164" fontId="47" fillId="59" borderId="57" xfId="0" applyNumberFormat="1" applyFont="1" applyFill="1" applyBorder="1" applyAlignment="1">
      <alignment horizontal="center" vertical="center" wrapText="1"/>
    </xf>
    <xf numFmtId="164" fontId="47" fillId="59" borderId="44" xfId="0" applyNumberFormat="1" applyFont="1" applyFill="1" applyBorder="1" applyAlignment="1">
      <alignment horizontal="center" vertical="center" wrapText="1"/>
    </xf>
    <xf numFmtId="164" fontId="47" fillId="59" borderId="58" xfId="0" applyNumberFormat="1" applyFont="1" applyFill="1" applyBorder="1" applyAlignment="1">
      <alignment horizontal="center" vertical="center" wrapText="1"/>
    </xf>
    <xf numFmtId="164" fontId="47" fillId="59" borderId="59" xfId="2" applyNumberFormat="1" applyFont="1" applyFill="1" applyBorder="1" applyAlignment="1">
      <alignment horizontal="center" vertical="center" wrapText="1"/>
    </xf>
    <xf numFmtId="164" fontId="47" fillId="59" borderId="47" xfId="2" applyNumberFormat="1" applyFont="1" applyFill="1" applyBorder="1" applyAlignment="1">
      <alignment horizontal="center" vertical="center" wrapText="1"/>
    </xf>
    <xf numFmtId="164" fontId="47" fillId="59" borderId="60" xfId="0" applyNumberFormat="1" applyFont="1" applyFill="1" applyBorder="1" applyAlignment="1">
      <alignment horizontal="center" vertical="center" wrapText="1"/>
    </xf>
    <xf numFmtId="164" fontId="47" fillId="59" borderId="61" xfId="2" applyNumberFormat="1" applyFont="1" applyFill="1" applyBorder="1" applyAlignment="1">
      <alignment horizontal="center" vertical="center" wrapText="1"/>
    </xf>
    <xf numFmtId="164" fontId="47" fillId="59" borderId="50" xfId="2" applyNumberFormat="1" applyFont="1" applyFill="1" applyBorder="1" applyAlignment="1">
      <alignment horizontal="center" vertical="center" wrapText="1"/>
    </xf>
    <xf numFmtId="9" fontId="0" fillId="0" borderId="37" xfId="2" applyFont="1" applyFill="1" applyBorder="1" applyAlignment="1">
      <alignment horizontal="center" vertical="center"/>
    </xf>
    <xf numFmtId="9" fontId="0" fillId="0" borderId="20" xfId="2" applyFont="1" applyFill="1" applyBorder="1" applyAlignment="1">
      <alignment horizontal="center" vertical="center"/>
    </xf>
    <xf numFmtId="9" fontId="0" fillId="57" borderId="25" xfId="2" applyFont="1" applyFill="1" applyBorder="1" applyAlignment="1">
      <alignment horizontal="center" vertical="center"/>
    </xf>
    <xf numFmtId="0" fontId="13" fillId="33" borderId="62" xfId="0" applyFont="1" applyFill="1" applyBorder="1" applyAlignment="1">
      <alignment horizontal="center" vertical="center" wrapText="1"/>
    </xf>
    <xf numFmtId="3" fontId="0" fillId="34" borderId="63" xfId="0" applyNumberFormat="1" applyFont="1" applyFill="1" applyBorder="1" applyAlignment="1">
      <alignment horizontal="center" vertical="center"/>
    </xf>
    <xf numFmtId="3" fontId="0" fillId="0" borderId="64" xfId="0" applyNumberFormat="1" applyFont="1" applyFill="1" applyBorder="1" applyAlignment="1">
      <alignment horizontal="center" vertical="center"/>
    </xf>
    <xf numFmtId="3" fontId="0" fillId="34" borderId="64" xfId="0" applyNumberFormat="1" applyFont="1" applyFill="1" applyBorder="1" applyAlignment="1">
      <alignment horizontal="center" vertical="center"/>
    </xf>
    <xf numFmtId="3" fontId="46" fillId="0" borderId="64" xfId="0" applyNumberFormat="1" applyFont="1" applyFill="1" applyBorder="1" applyAlignment="1">
      <alignment horizontal="center" vertical="center"/>
    </xf>
    <xf numFmtId="3" fontId="0" fillId="34" borderId="52" xfId="0" applyNumberFormat="1" applyFont="1" applyFill="1" applyBorder="1" applyAlignment="1">
      <alignment horizontal="center" vertical="center"/>
    </xf>
    <xf numFmtId="3" fontId="0" fillId="0" borderId="52" xfId="0" applyNumberFormat="1" applyFont="1" applyFill="1" applyBorder="1" applyAlignment="1">
      <alignment horizontal="center" vertical="center"/>
    </xf>
    <xf numFmtId="3" fontId="46" fillId="0" borderId="52" xfId="0" applyNumberFormat="1" applyFont="1" applyFill="1" applyBorder="1" applyAlignment="1">
      <alignment horizontal="center" vertical="center"/>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1" fontId="13" fillId="33" borderId="28" xfId="0" applyNumberFormat="1" applyFont="1" applyFill="1" applyBorder="1" applyAlignment="1">
      <alignment horizontal="center" vertical="center" wrapText="1"/>
    </xf>
    <xf numFmtId="1" fontId="0" fillId="0" borderId="0" xfId="0" applyNumberFormat="1"/>
    <xf numFmtId="0" fontId="46" fillId="34" borderId="24" xfId="0" applyFont="1" applyFill="1" applyBorder="1" applyAlignment="1">
      <alignment horizontal="center" vertical="center"/>
    </xf>
    <xf numFmtId="0" fontId="0" fillId="0" borderId="22" xfId="0" applyFont="1" applyFill="1" applyBorder="1" applyAlignment="1">
      <alignment horizontal="left" vertical="center"/>
    </xf>
    <xf numFmtId="0" fontId="50" fillId="0" borderId="0" xfId="0" applyFont="1" applyAlignment="1">
      <alignment wrapText="1"/>
    </xf>
    <xf numFmtId="0" fontId="55" fillId="34" borderId="73" xfId="0" applyFont="1" applyFill="1" applyBorder="1" applyAlignment="1">
      <alignment horizontal="center"/>
    </xf>
    <xf numFmtId="0" fontId="55" fillId="0" borderId="73" xfId="0" applyFont="1" applyBorder="1" applyAlignment="1">
      <alignment horizontal="center"/>
    </xf>
    <xf numFmtId="0" fontId="0" fillId="0" borderId="77" xfId="0" applyFont="1" applyFill="1" applyBorder="1"/>
    <xf numFmtId="0" fontId="0" fillId="0" borderId="77" xfId="0" applyFont="1" applyFill="1" applyBorder="1" applyAlignment="1">
      <alignment horizontal="center"/>
    </xf>
    <xf numFmtId="0" fontId="55" fillId="0" borderId="77" xfId="0" applyFont="1" applyFill="1" applyBorder="1" applyAlignment="1">
      <alignment horizontal="center"/>
    </xf>
    <xf numFmtId="9" fontId="13" fillId="33" borderId="79" xfId="0" applyNumberFormat="1" applyFont="1" applyFill="1" applyBorder="1" applyAlignment="1">
      <alignment horizontal="left" vertical="center" wrapText="1"/>
    </xf>
    <xf numFmtId="0" fontId="13" fillId="33" borderId="79" xfId="0" applyFont="1" applyFill="1" applyBorder="1" applyAlignment="1">
      <alignment horizontal="center" vertical="center" wrapText="1"/>
    </xf>
    <xf numFmtId="1" fontId="13" fillId="33" borderId="79" xfId="0" applyNumberFormat="1" applyFont="1" applyFill="1" applyBorder="1" applyAlignment="1">
      <alignment horizontal="center" vertical="center" wrapText="1"/>
    </xf>
    <xf numFmtId="1" fontId="13" fillId="33" borderId="77" xfId="0" applyNumberFormat="1" applyFont="1" applyFill="1" applyBorder="1" applyAlignment="1">
      <alignment horizontal="center" vertical="center" wrapText="1"/>
    </xf>
    <xf numFmtId="0" fontId="57" fillId="58" borderId="81" xfId="0" applyFont="1" applyFill="1" applyBorder="1" applyAlignment="1">
      <alignment horizontal="center" vertical="center" wrapText="1"/>
    </xf>
    <xf numFmtId="0" fontId="57" fillId="58" borderId="76" xfId="0" applyFont="1" applyFill="1" applyBorder="1" applyAlignment="1">
      <alignment horizontal="center" vertical="center" wrapText="1"/>
    </xf>
    <xf numFmtId="0" fontId="57" fillId="58" borderId="82" xfId="0" applyFont="1" applyFill="1" applyBorder="1" applyAlignment="1">
      <alignment horizontal="center" vertical="center" wrapText="1"/>
    </xf>
    <xf numFmtId="164" fontId="58" fillId="59" borderId="83" xfId="2" applyNumberFormat="1" applyFont="1" applyFill="1" applyBorder="1" applyAlignment="1">
      <alignment horizontal="center" vertical="center" wrapText="1"/>
    </xf>
    <xf numFmtId="1" fontId="46" fillId="0" borderId="82" xfId="2" applyNumberFormat="1" applyFont="1" applyFill="1" applyBorder="1" applyAlignment="1">
      <alignment horizontal="center" vertical="center"/>
    </xf>
    <xf numFmtId="0" fontId="0" fillId="34" borderId="76" xfId="0" applyFont="1" applyFill="1" applyBorder="1" applyAlignment="1">
      <alignment horizontal="left" vertical="center"/>
    </xf>
    <xf numFmtId="0" fontId="0" fillId="34" borderId="76" xfId="0" applyFont="1" applyFill="1" applyBorder="1" applyAlignment="1">
      <alignment horizontal="center" vertical="center"/>
    </xf>
    <xf numFmtId="3" fontId="0" fillId="34" borderId="76" xfId="0" applyNumberFormat="1" applyFont="1" applyFill="1" applyBorder="1" applyAlignment="1">
      <alignment horizontal="center" vertical="center"/>
    </xf>
    <xf numFmtId="9" fontId="0" fillId="34" borderId="76" xfId="2" applyFont="1" applyFill="1" applyBorder="1" applyAlignment="1">
      <alignment horizontal="center" vertical="center"/>
    </xf>
    <xf numFmtId="0" fontId="0" fillId="0" borderId="76" xfId="0" applyFont="1" applyFill="1" applyBorder="1" applyAlignment="1">
      <alignment horizontal="left" vertical="center"/>
    </xf>
    <xf numFmtId="0" fontId="0" fillId="0" borderId="76" xfId="0" applyFont="1" applyFill="1" applyBorder="1" applyAlignment="1">
      <alignment horizontal="center" vertical="center"/>
    </xf>
    <xf numFmtId="3" fontId="0" fillId="0" borderId="76" xfId="0" applyNumberFormat="1" applyFont="1" applyFill="1" applyBorder="1" applyAlignment="1">
      <alignment horizontal="center" vertical="center"/>
    </xf>
    <xf numFmtId="9" fontId="46" fillId="0" borderId="76" xfId="2" applyFont="1" applyFill="1" applyBorder="1" applyAlignment="1">
      <alignment horizontal="center" vertical="center"/>
    </xf>
    <xf numFmtId="3" fontId="46" fillId="0" borderId="76" xfId="0" applyNumberFormat="1" applyFont="1" applyFill="1" applyBorder="1" applyAlignment="1">
      <alignment horizontal="center" vertical="center"/>
    </xf>
    <xf numFmtId="9" fontId="0" fillId="0" borderId="76" xfId="2" applyFont="1" applyFill="1" applyBorder="1" applyAlignment="1">
      <alignment horizontal="center" vertical="center"/>
    </xf>
    <xf numFmtId="0" fontId="0" fillId="60" borderId="76" xfId="0" applyFont="1" applyFill="1" applyBorder="1" applyAlignment="1">
      <alignment horizontal="left" vertical="center"/>
    </xf>
    <xf numFmtId="0" fontId="0" fillId="60" borderId="76" xfId="0" applyFont="1" applyFill="1" applyBorder="1" applyAlignment="1">
      <alignment horizontal="center" vertical="center"/>
    </xf>
    <xf numFmtId="3" fontId="0" fillId="60" borderId="76" xfId="0" applyNumberFormat="1" applyFont="1" applyFill="1" applyBorder="1" applyAlignment="1">
      <alignment horizontal="center" vertical="center"/>
    </xf>
    <xf numFmtId="9" fontId="0" fillId="60" borderId="76" xfId="2" applyFont="1" applyFill="1" applyBorder="1" applyAlignment="1">
      <alignment horizontal="center" vertical="center"/>
    </xf>
    <xf numFmtId="2" fontId="0" fillId="0" borderId="76" xfId="0" applyNumberFormat="1" applyFont="1" applyFill="1" applyBorder="1" applyAlignment="1">
      <alignment horizontal="center" vertical="center" wrapText="1"/>
    </xf>
    <xf numFmtId="0" fontId="0" fillId="0" borderId="76" xfId="0" applyFont="1" applyFill="1" applyBorder="1" applyAlignment="1">
      <alignment vertical="center"/>
    </xf>
    <xf numFmtId="0" fontId="46" fillId="34" borderId="76" xfId="0" applyFont="1" applyFill="1" applyBorder="1" applyAlignment="1">
      <alignment horizontal="center" vertical="center"/>
    </xf>
    <xf numFmtId="0" fontId="46" fillId="0" borderId="76" xfId="0" applyFont="1" applyFill="1" applyBorder="1" applyAlignment="1">
      <alignment horizontal="center" vertical="center"/>
    </xf>
    <xf numFmtId="0" fontId="46" fillId="0" borderId="76" xfId="0" applyFont="1" applyFill="1" applyBorder="1" applyAlignment="1">
      <alignment horizontal="left" vertical="center"/>
    </xf>
    <xf numFmtId="0" fontId="46" fillId="34" borderId="76" xfId="0" applyFont="1" applyFill="1" applyBorder="1" applyAlignment="1">
      <alignment horizontal="left" vertical="center"/>
    </xf>
    <xf numFmtId="0" fontId="0" fillId="0" borderId="84" xfId="0" applyFont="1" applyFill="1" applyBorder="1" applyAlignment="1">
      <alignment horizontal="left" vertical="center"/>
    </xf>
    <xf numFmtId="0" fontId="0" fillId="60" borderId="79" xfId="0" applyFont="1" applyFill="1" applyBorder="1" applyAlignment="1">
      <alignment horizontal="left" vertical="center"/>
    </xf>
    <xf numFmtId="0" fontId="0" fillId="60" borderId="79" xfId="0" applyFont="1" applyFill="1" applyBorder="1" applyAlignment="1">
      <alignment vertical="center"/>
    </xf>
    <xf numFmtId="0" fontId="0" fillId="60" borderId="79" xfId="0" applyFont="1" applyFill="1" applyBorder="1" applyAlignment="1">
      <alignment horizontal="center" vertical="center"/>
    </xf>
    <xf numFmtId="3" fontId="0" fillId="60" borderId="79" xfId="0" applyNumberFormat="1" applyFont="1" applyFill="1" applyBorder="1" applyAlignment="1">
      <alignment horizontal="center" vertical="center"/>
    </xf>
    <xf numFmtId="9" fontId="0" fillId="60" borderId="79" xfId="2" applyFont="1" applyFill="1" applyBorder="1" applyAlignment="1">
      <alignment horizontal="center" vertical="center"/>
    </xf>
    <xf numFmtId="3" fontId="46" fillId="60" borderId="79" xfId="0" applyNumberFormat="1" applyFont="1" applyFill="1" applyBorder="1" applyAlignment="1">
      <alignment horizontal="center" vertical="center"/>
    </xf>
    <xf numFmtId="9" fontId="46" fillId="60" borderId="79" xfId="2" applyFont="1" applyFill="1" applyBorder="1" applyAlignment="1">
      <alignment horizontal="center" vertical="center"/>
    </xf>
    <xf numFmtId="0" fontId="0" fillId="34" borderId="79" xfId="0" applyFont="1" applyFill="1" applyBorder="1" applyAlignment="1">
      <alignment horizontal="left" vertical="center"/>
    </xf>
    <xf numFmtId="0" fontId="0" fillId="34" borderId="79" xfId="0" applyFont="1" applyFill="1" applyBorder="1" applyAlignment="1">
      <alignment horizontal="center" vertical="center"/>
    </xf>
    <xf numFmtId="0" fontId="46" fillId="34" borderId="79" xfId="0" applyFont="1" applyFill="1" applyBorder="1" applyAlignment="1">
      <alignment horizontal="center" vertical="center"/>
    </xf>
    <xf numFmtId="3" fontId="0" fillId="34" borderId="79" xfId="0" applyNumberFormat="1" applyFont="1" applyFill="1" applyBorder="1" applyAlignment="1">
      <alignment horizontal="center" vertical="center"/>
    </xf>
    <xf numFmtId="9" fontId="0" fillId="34" borderId="79" xfId="2" applyFont="1" applyFill="1" applyBorder="1" applyAlignment="1">
      <alignment horizontal="center" vertical="center"/>
    </xf>
    <xf numFmtId="0" fontId="0" fillId="0" borderId="22" xfId="0" applyFont="1" applyFill="1" applyBorder="1" applyAlignment="1">
      <alignment horizontal="center" vertical="center"/>
    </xf>
    <xf numFmtId="0" fontId="0" fillId="0" borderId="84" xfId="0" applyFont="1" applyFill="1" applyBorder="1" applyAlignment="1">
      <alignment horizontal="center" vertical="center"/>
    </xf>
    <xf numFmtId="1" fontId="0" fillId="34" borderId="82" xfId="0" applyNumberFormat="1" applyFont="1" applyFill="1" applyBorder="1" applyAlignment="1">
      <alignment horizontal="center" vertical="center"/>
    </xf>
    <xf numFmtId="1" fontId="0" fillId="34" borderId="82" xfId="2" applyNumberFormat="1" applyFont="1" applyFill="1" applyBorder="1" applyAlignment="1">
      <alignment horizontal="center" vertical="center"/>
    </xf>
    <xf numFmtId="1" fontId="0" fillId="0" borderId="82" xfId="2" applyNumberFormat="1" applyFont="1" applyFill="1" applyBorder="1" applyAlignment="1">
      <alignment horizontal="center" vertical="center"/>
    </xf>
    <xf numFmtId="1" fontId="0" fillId="60" borderId="82" xfId="2" applyNumberFormat="1" applyFont="1" applyFill="1" applyBorder="1" applyAlignment="1">
      <alignment horizontal="center" vertical="center"/>
    </xf>
    <xf numFmtId="1" fontId="46" fillId="60" borderId="86" xfId="2" applyNumberFormat="1" applyFont="1" applyFill="1" applyBorder="1" applyAlignment="1">
      <alignment horizontal="center" vertical="center"/>
    </xf>
    <xf numFmtId="1" fontId="0" fillId="34" borderId="35" xfId="2" applyNumberFormat="1" applyFont="1" applyFill="1" applyBorder="1" applyAlignment="1">
      <alignment horizontal="center" vertical="center"/>
    </xf>
    <xf numFmtId="1" fontId="0" fillId="34" borderId="86" xfId="2" applyNumberFormat="1" applyFont="1" applyFill="1" applyBorder="1" applyAlignment="1">
      <alignment horizontal="center" vertical="center"/>
    </xf>
    <xf numFmtId="0" fontId="13" fillId="33" borderId="84" xfId="0" applyFont="1" applyFill="1" applyBorder="1" applyAlignment="1">
      <alignment horizontal="left" vertical="center" wrapText="1"/>
    </xf>
    <xf numFmtId="0" fontId="13" fillId="33" borderId="84" xfId="0" applyFont="1" applyFill="1" applyBorder="1" applyAlignment="1">
      <alignment horizontal="center" vertical="center" wrapText="1"/>
    </xf>
    <xf numFmtId="3" fontId="13" fillId="33" borderId="84" xfId="1" applyNumberFormat="1" applyFont="1" applyFill="1" applyBorder="1" applyAlignment="1">
      <alignment horizontal="center" vertical="center" wrapText="1"/>
    </xf>
    <xf numFmtId="9" fontId="13" fillId="33" borderId="84" xfId="2" applyFont="1" applyFill="1" applyBorder="1" applyAlignment="1">
      <alignment horizontal="center" vertical="center" wrapText="1"/>
    </xf>
    <xf numFmtId="9" fontId="13" fillId="33" borderId="88" xfId="2" applyFont="1" applyFill="1" applyBorder="1" applyAlignment="1">
      <alignment horizontal="center" vertical="center" wrapText="1"/>
    </xf>
    <xf numFmtId="3" fontId="13" fillId="33" borderId="89" xfId="2" applyNumberFormat="1" applyFont="1" applyFill="1" applyBorder="1" applyAlignment="1">
      <alignment horizontal="center" vertical="center" wrapText="1"/>
    </xf>
    <xf numFmtId="0" fontId="0" fillId="60" borderId="75" xfId="0" applyFont="1" applyFill="1" applyBorder="1" applyAlignment="1">
      <alignment horizontal="left" vertical="center"/>
    </xf>
    <xf numFmtId="3" fontId="46" fillId="60" borderId="77" xfId="0" applyNumberFormat="1" applyFont="1" applyFill="1" applyBorder="1" applyAlignment="1">
      <alignment horizontal="center" vertical="center"/>
    </xf>
    <xf numFmtId="3" fontId="46" fillId="60" borderId="86" xfId="0" applyNumberFormat="1" applyFont="1" applyFill="1" applyBorder="1" applyAlignment="1">
      <alignment horizontal="center" vertical="center"/>
    </xf>
    <xf numFmtId="9" fontId="0" fillId="60" borderId="75" xfId="2" applyFont="1" applyFill="1" applyBorder="1" applyAlignment="1">
      <alignment horizontal="center" vertical="center"/>
    </xf>
    <xf numFmtId="9" fontId="0" fillId="60" borderId="86" xfId="2" applyFont="1" applyFill="1" applyBorder="1" applyAlignment="1">
      <alignment horizontal="center" vertical="center"/>
    </xf>
    <xf numFmtId="0" fontId="0" fillId="34" borderId="90" xfId="0" applyFont="1" applyFill="1" applyBorder="1"/>
    <xf numFmtId="0" fontId="0" fillId="34" borderId="81" xfId="0" applyFont="1" applyFill="1" applyBorder="1" applyAlignment="1">
      <alignment horizontal="center" vertical="center"/>
    </xf>
    <xf numFmtId="0" fontId="0" fillId="0" borderId="81" xfId="0" applyFont="1" applyFill="1" applyBorder="1" applyAlignment="1">
      <alignment horizontal="center" vertical="center"/>
    </xf>
    <xf numFmtId="0" fontId="0" fillId="60" borderId="81" xfId="0" applyFont="1" applyFill="1" applyBorder="1" applyAlignment="1">
      <alignment horizontal="center" vertical="center"/>
    </xf>
    <xf numFmtId="0" fontId="0" fillId="60" borderId="85" xfId="0" applyFont="1" applyFill="1" applyBorder="1" applyAlignment="1">
      <alignment horizontal="center" vertical="center"/>
    </xf>
    <xf numFmtId="0" fontId="0" fillId="34" borderId="34" xfId="0" applyFont="1" applyFill="1" applyBorder="1" applyAlignment="1">
      <alignment horizontal="center" vertical="center"/>
    </xf>
    <xf numFmtId="0" fontId="46" fillId="0" borderId="81" xfId="0" applyFont="1" applyFill="1" applyBorder="1" applyAlignment="1">
      <alignment horizontal="center" vertical="center"/>
    </xf>
    <xf numFmtId="0" fontId="46" fillId="34" borderId="81" xfId="0" applyFont="1" applyFill="1" applyBorder="1" applyAlignment="1">
      <alignment horizontal="center" vertical="center"/>
    </xf>
    <xf numFmtId="0" fontId="0" fillId="34" borderId="85" xfId="0" applyFont="1" applyFill="1" applyBorder="1" applyAlignment="1">
      <alignment horizontal="center" vertical="center"/>
    </xf>
    <xf numFmtId="0" fontId="13" fillId="33" borderId="87" xfId="0" applyFont="1" applyFill="1" applyBorder="1" applyAlignment="1">
      <alignment horizontal="center" vertical="center" wrapText="1"/>
    </xf>
    <xf numFmtId="0" fontId="0" fillId="0" borderId="0" xfId="0" applyAlignment="1">
      <alignment horizontal="center"/>
    </xf>
    <xf numFmtId="0" fontId="0" fillId="0" borderId="31" xfId="0" applyFont="1" applyFill="1" applyBorder="1" applyAlignment="1">
      <alignment horizontal="center" vertical="center"/>
    </xf>
    <xf numFmtId="0" fontId="0" fillId="34" borderId="33" xfId="0" applyFont="1" applyFill="1" applyBorder="1" applyAlignment="1">
      <alignment horizontal="center" vertical="center"/>
    </xf>
    <xf numFmtId="0" fontId="0" fillId="57" borderId="34" xfId="0" applyFont="1" applyFill="1" applyBorder="1" applyAlignment="1">
      <alignment horizontal="center" vertical="center"/>
    </xf>
    <xf numFmtId="0" fontId="0" fillId="60" borderId="75" xfId="0" applyFont="1" applyFill="1" applyBorder="1" applyAlignment="1">
      <alignment horizontal="center" vertical="center"/>
    </xf>
    <xf numFmtId="0" fontId="0" fillId="0" borderId="20" xfId="0" applyFont="1" applyFill="1" applyBorder="1" applyAlignment="1">
      <alignment horizontal="center"/>
    </xf>
    <xf numFmtId="0" fontId="0" fillId="0" borderId="75" xfId="0" applyFont="1" applyFill="1" applyBorder="1" applyAlignment="1">
      <alignment horizontal="center"/>
    </xf>
    <xf numFmtId="0" fontId="0" fillId="0" borderId="78" xfId="0" applyFont="1" applyFill="1" applyBorder="1" applyAlignment="1">
      <alignment horizontal="center"/>
    </xf>
    <xf numFmtId="0" fontId="0" fillId="0" borderId="21" xfId="0" applyFont="1" applyFill="1" applyBorder="1" applyAlignment="1">
      <alignment horizontal="center"/>
    </xf>
    <xf numFmtId="9" fontId="13" fillId="33" borderId="79" xfId="0" applyNumberFormat="1" applyFont="1" applyFill="1" applyBorder="1" applyAlignment="1">
      <alignment horizontal="center" vertical="center" wrapText="1"/>
    </xf>
    <xf numFmtId="0" fontId="50" fillId="61" borderId="41" xfId="0" applyFont="1" applyFill="1" applyBorder="1" applyAlignment="1">
      <alignment horizontal="center"/>
    </xf>
    <xf numFmtId="0" fontId="50" fillId="61" borderId="0" xfId="0" applyFont="1" applyFill="1" applyBorder="1" applyAlignment="1"/>
    <xf numFmtId="0" fontId="0" fillId="61" borderId="91" xfId="0" applyFill="1" applyBorder="1"/>
    <xf numFmtId="0" fontId="61" fillId="61" borderId="41" xfId="0" applyFont="1" applyFill="1" applyBorder="1" applyAlignment="1">
      <alignment horizontal="center"/>
    </xf>
    <xf numFmtId="0" fontId="0" fillId="61" borderId="0" xfId="0" applyFill="1" applyBorder="1"/>
    <xf numFmtId="0" fontId="0" fillId="61" borderId="75" xfId="0" applyFill="1" applyBorder="1"/>
    <xf numFmtId="3" fontId="58" fillId="59" borderId="53" xfId="0" applyNumberFormat="1" applyFont="1" applyFill="1" applyBorder="1" applyAlignment="1">
      <alignment horizontal="center" vertical="center" wrapText="1"/>
    </xf>
    <xf numFmtId="3" fontId="58" fillId="59" borderId="83" xfId="2" applyNumberFormat="1" applyFont="1" applyFill="1" applyBorder="1" applyAlignment="1">
      <alignment horizontal="center" vertical="center" wrapText="1"/>
    </xf>
    <xf numFmtId="3" fontId="47" fillId="59" borderId="43" xfId="0" applyNumberFormat="1" applyFont="1" applyFill="1" applyBorder="1" applyAlignment="1">
      <alignment horizontal="center" vertical="center" wrapText="1"/>
    </xf>
    <xf numFmtId="3" fontId="47" fillId="59" borderId="56" xfId="2" applyNumberFormat="1" applyFont="1" applyFill="1" applyBorder="1" applyAlignment="1">
      <alignment horizontal="center" vertical="center" wrapText="1"/>
    </xf>
    <xf numFmtId="3" fontId="47" fillId="59" borderId="46" xfId="0" applyNumberFormat="1" applyFont="1" applyFill="1" applyBorder="1" applyAlignment="1">
      <alignment horizontal="center" vertical="center" wrapText="1"/>
    </xf>
    <xf numFmtId="3" fontId="47" fillId="59" borderId="58" xfId="0" applyNumberFormat="1" applyFont="1" applyFill="1" applyBorder="1" applyAlignment="1">
      <alignment horizontal="center" vertical="center" wrapText="1"/>
    </xf>
    <xf numFmtId="3" fontId="47" fillId="59" borderId="49" xfId="0" applyNumberFormat="1" applyFont="1" applyFill="1" applyBorder="1" applyAlignment="1">
      <alignment horizontal="center" vertical="center" wrapText="1"/>
    </xf>
    <xf numFmtId="3" fontId="47" fillId="59" borderId="60" xfId="0" applyNumberFormat="1" applyFont="1" applyFill="1" applyBorder="1" applyAlignment="1">
      <alignment horizontal="center" vertical="center" wrapText="1"/>
    </xf>
    <xf numFmtId="9" fontId="13" fillId="33" borderId="89" xfId="2" applyFont="1" applyFill="1" applyBorder="1" applyAlignment="1">
      <alignment horizontal="center" vertical="center" wrapText="1"/>
    </xf>
    <xf numFmtId="0" fontId="48" fillId="0" borderId="26" xfId="0" applyFont="1" applyBorder="1" applyAlignment="1">
      <alignment horizontal="center" vertical="center"/>
    </xf>
    <xf numFmtId="0" fontId="47" fillId="0" borderId="0" xfId="0" applyFont="1" applyAlignment="1">
      <alignment horizontal="left" vertical="center"/>
    </xf>
    <xf numFmtId="0" fontId="50" fillId="0" borderId="27" xfId="0" applyFont="1" applyBorder="1" applyAlignment="1">
      <alignment horizontal="left" wrapText="1"/>
    </xf>
    <xf numFmtId="0" fontId="50" fillId="0" borderId="38" xfId="0" applyFont="1" applyBorder="1" applyAlignment="1">
      <alignment horizontal="left" wrapText="1"/>
    </xf>
    <xf numFmtId="0" fontId="50" fillId="0" borderId="0" xfId="0" applyFont="1" applyAlignment="1">
      <alignment horizontal="left" wrapText="1"/>
    </xf>
    <xf numFmtId="0" fontId="50" fillId="61" borderId="41" xfId="0" applyFont="1" applyFill="1" applyBorder="1" applyAlignment="1">
      <alignment horizontal="left" vertical="center" wrapText="1" indent="2"/>
    </xf>
    <xf numFmtId="0" fontId="50" fillId="61" borderId="0" xfId="0" applyFont="1" applyFill="1" applyBorder="1" applyAlignment="1">
      <alignment horizontal="left" vertical="center" wrapText="1" indent="2"/>
    </xf>
    <xf numFmtId="0" fontId="50" fillId="61" borderId="91" xfId="0" applyFont="1" applyFill="1" applyBorder="1" applyAlignment="1">
      <alignment horizontal="left" vertical="center" wrapText="1" indent="2"/>
    </xf>
    <xf numFmtId="0" fontId="50" fillId="61" borderId="92" xfId="0" applyFont="1" applyFill="1" applyBorder="1" applyAlignment="1">
      <alignment horizontal="left" vertical="center" wrapText="1" indent="2"/>
    </xf>
    <xf numFmtId="0" fontId="50" fillId="61" borderId="26" xfId="0" applyFont="1" applyFill="1" applyBorder="1" applyAlignment="1">
      <alignment horizontal="left" vertical="center" wrapText="1" indent="2"/>
    </xf>
    <xf numFmtId="0" fontId="50" fillId="61" borderId="25" xfId="0" applyFont="1" applyFill="1" applyBorder="1" applyAlignment="1">
      <alignment horizontal="left" vertical="center" wrapText="1" indent="2"/>
    </xf>
    <xf numFmtId="0" fontId="54" fillId="0" borderId="0" xfId="0" applyFont="1" applyFill="1" applyBorder="1" applyAlignment="1">
      <alignment horizontal="center" vertical="center"/>
    </xf>
    <xf numFmtId="0" fontId="50" fillId="61" borderId="77" xfId="0" applyFont="1" applyFill="1" applyBorder="1" applyAlignment="1">
      <alignment horizontal="left"/>
    </xf>
    <xf numFmtId="0" fontId="50" fillId="61" borderId="74" xfId="0" applyFont="1" applyFill="1" applyBorder="1" applyAlignment="1">
      <alignment horizontal="left"/>
    </xf>
    <xf numFmtId="0" fontId="58" fillId="61" borderId="41" xfId="0" applyFont="1" applyFill="1" applyBorder="1" applyAlignment="1">
      <alignment horizontal="left" vertical="center" wrapText="1" indent="2"/>
    </xf>
    <xf numFmtId="0" fontId="58" fillId="61" borderId="0" xfId="0" applyFont="1" applyFill="1" applyBorder="1" applyAlignment="1">
      <alignment horizontal="left" vertical="center" wrapText="1" indent="2"/>
    </xf>
    <xf numFmtId="0" fontId="58" fillId="61" borderId="91" xfId="0" applyFont="1" applyFill="1" applyBorder="1" applyAlignment="1">
      <alignment horizontal="left" vertical="center" wrapText="1" indent="2"/>
    </xf>
    <xf numFmtId="0" fontId="47" fillId="61" borderId="41" xfId="0" applyFont="1" applyFill="1" applyBorder="1" applyAlignment="1">
      <alignment horizontal="left" vertical="center" wrapText="1" indent="2"/>
    </xf>
    <xf numFmtId="0" fontId="47" fillId="61" borderId="0" xfId="0" applyFont="1" applyFill="1" applyBorder="1" applyAlignment="1">
      <alignment horizontal="left" vertical="center" wrapText="1" indent="2"/>
    </xf>
    <xf numFmtId="0" fontId="47" fillId="61" borderId="91" xfId="0" applyFont="1" applyFill="1" applyBorder="1" applyAlignment="1">
      <alignment horizontal="left" vertical="center" wrapText="1" indent="2"/>
    </xf>
    <xf numFmtId="0" fontId="57" fillId="58" borderId="51" xfId="0" applyFont="1" applyFill="1" applyBorder="1" applyAlignment="1">
      <alignment horizontal="center" vertical="center" wrapText="1"/>
    </xf>
    <xf numFmtId="0" fontId="57" fillId="58" borderId="80" xfId="0" applyFont="1" applyFill="1" applyBorder="1" applyAlignment="1">
      <alignment horizontal="center" vertical="center" wrapText="1"/>
    </xf>
    <xf numFmtId="0" fontId="57" fillId="58" borderId="39" xfId="0" applyFont="1" applyFill="1" applyBorder="1" applyAlignment="1">
      <alignment horizontal="center" vertical="center" wrapText="1"/>
    </xf>
    <xf numFmtId="0" fontId="57" fillId="58" borderId="94" xfId="0" applyFont="1" applyFill="1" applyBorder="1" applyAlignment="1">
      <alignment horizontal="center" vertical="center" wrapText="1"/>
    </xf>
    <xf numFmtId="0" fontId="47" fillId="0" borderId="39" xfId="0" applyFont="1" applyBorder="1" applyAlignment="1">
      <alignment horizontal="left" vertical="center"/>
    </xf>
    <xf numFmtId="0" fontId="53" fillId="0" borderId="93" xfId="0" applyFont="1" applyBorder="1" applyAlignment="1">
      <alignment horizontal="center" vertical="center" wrapText="1"/>
    </xf>
    <xf numFmtId="0" fontId="54" fillId="0" borderId="0" xfId="0" applyFont="1" applyFill="1" applyAlignment="1">
      <alignment horizontal="center" vertical="center" wrapText="1"/>
    </xf>
    <xf numFmtId="3" fontId="0" fillId="0" borderId="68" xfId="0" applyNumberFormat="1" applyFont="1" applyFill="1" applyBorder="1" applyAlignment="1">
      <alignment horizontal="center" vertical="center"/>
    </xf>
    <xf numFmtId="3" fontId="0" fillId="0" borderId="71" xfId="0" applyNumberFormat="1" applyFont="1" applyFill="1" applyBorder="1" applyAlignment="1">
      <alignment horizontal="center" vertical="center"/>
    </xf>
    <xf numFmtId="1" fontId="0" fillId="0" borderId="69" xfId="2" applyNumberFormat="1" applyFont="1" applyFill="1" applyBorder="1" applyAlignment="1">
      <alignment horizontal="center" vertical="center"/>
    </xf>
    <xf numFmtId="1" fontId="0" fillId="0" borderId="72" xfId="2" applyNumberFormat="1" applyFont="1" applyFill="1" applyBorder="1" applyAlignment="1">
      <alignment horizontal="center" vertical="center"/>
    </xf>
    <xf numFmtId="9" fontId="0" fillId="0" borderId="68" xfId="2" applyFont="1" applyFill="1" applyBorder="1" applyAlignment="1">
      <alignment horizontal="center" vertical="center"/>
    </xf>
    <xf numFmtId="9" fontId="0" fillId="0" borderId="71" xfId="2" applyFont="1" applyFill="1" applyBorder="1" applyAlignment="1">
      <alignment horizontal="center" vertical="center"/>
    </xf>
    <xf numFmtId="0" fontId="53" fillId="0" borderId="0" xfId="0" applyFont="1" applyFill="1" applyAlignment="1">
      <alignment horizontal="left" vertical="center" wrapText="1"/>
    </xf>
    <xf numFmtId="0" fontId="47" fillId="0" borderId="0" xfId="0" applyFont="1" applyAlignment="1">
      <alignment horizontal="left" vertical="center" wrapText="1"/>
    </xf>
    <xf numFmtId="0" fontId="49" fillId="0" borderId="0" xfId="0" applyFont="1" applyAlignment="1">
      <alignment horizontal="left" vertical="center" wrapText="1"/>
    </xf>
    <xf numFmtId="0" fontId="50" fillId="0" borderId="39" xfId="0" applyFont="1" applyBorder="1" applyAlignment="1">
      <alignment horizontal="left" wrapText="1"/>
    </xf>
    <xf numFmtId="0" fontId="0" fillId="0" borderId="68" xfId="0" applyFont="1" applyFill="1" applyBorder="1" applyAlignment="1">
      <alignment horizontal="left" vertical="center"/>
    </xf>
    <xf numFmtId="0" fontId="0" fillId="0" borderId="71"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70" xfId="0" applyFont="1" applyFill="1" applyBorder="1" applyAlignment="1">
      <alignment horizontal="center" vertical="center"/>
    </xf>
    <xf numFmtId="0" fontId="46" fillId="0" borderId="68" xfId="0" applyFont="1" applyFill="1" applyBorder="1" applyAlignment="1">
      <alignment horizontal="center" vertical="center"/>
    </xf>
    <xf numFmtId="0" fontId="46" fillId="0" borderId="71"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1" xfId="0" applyFont="1" applyFill="1" applyBorder="1" applyAlignment="1">
      <alignment horizontal="center" vertical="center"/>
    </xf>
    <xf numFmtId="0" fontId="53" fillId="0" borderId="0" xfId="0" applyFont="1" applyBorder="1" applyAlignment="1">
      <alignment horizontal="center" vertical="center" wrapText="1"/>
    </xf>
    <xf numFmtId="0" fontId="48" fillId="0" borderId="0" xfId="0" applyFont="1" applyAlignment="1">
      <alignment horizontal="center" vertical="center" wrapText="1"/>
    </xf>
    <xf numFmtId="0" fontId="47" fillId="0" borderId="0" xfId="0" applyFont="1" applyBorder="1" applyAlignment="1">
      <alignment horizontal="center" vertical="top" wrapText="1"/>
    </xf>
    <xf numFmtId="0" fontId="53" fillId="0" borderId="0" xfId="0" applyFont="1" applyFill="1" applyAlignment="1">
      <alignment horizontal="left" vertical="center"/>
    </xf>
    <xf numFmtId="0" fontId="13" fillId="33" borderId="78" xfId="0" applyFont="1" applyFill="1" applyBorder="1" applyAlignment="1">
      <alignment horizontal="center" vertical="center" wrapText="1"/>
    </xf>
    <xf numFmtId="0" fontId="56" fillId="58" borderId="64" xfId="0" applyFont="1" applyFill="1" applyBorder="1" applyAlignment="1">
      <alignment horizontal="center" vertical="center" wrapText="1"/>
    </xf>
  </cellXfs>
  <cellStyles count="219">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3" xfId="54"/>
    <cellStyle name="Calculation 3 2" xfId="55"/>
    <cellStyle name="Check Cell 2" xfId="56"/>
    <cellStyle name="Check Cell 3" xfId="57"/>
    <cellStyle name="Comma" xfId="1" builtinId="3"/>
    <cellStyle name="Comma 2" xfId="58"/>
    <cellStyle name="Comma 2 2" xfId="59"/>
    <cellStyle name="Comma 2 3" xfId="60"/>
    <cellStyle name="Comma 2 4" xfId="61"/>
    <cellStyle name="Comma 3" xfId="62"/>
    <cellStyle name="Comma 3 2" xfId="63"/>
    <cellStyle name="Comma 3 3" xfId="64"/>
    <cellStyle name="Comma 4" xfId="65"/>
    <cellStyle name="Comma 5" xfId="66"/>
    <cellStyle name="Comma[0]" xfId="67"/>
    <cellStyle name="Currency 2" xfId="68"/>
    <cellStyle name="Currency 2 2" xfId="69"/>
    <cellStyle name="Currency[0]" xfId="70"/>
    <cellStyle name="Explanatory Text 2" xfId="71"/>
    <cellStyle name="Explanatory Text 3" xfId="72"/>
    <cellStyle name="Good 2" xfId="73"/>
    <cellStyle name="Good 3" xfId="74"/>
    <cellStyle name="Heading 1 2" xfId="75"/>
    <cellStyle name="Heading 1 3" xfId="76"/>
    <cellStyle name="Heading 2 2" xfId="77"/>
    <cellStyle name="Heading 2 3" xfId="78"/>
    <cellStyle name="Heading 3 2" xfId="79"/>
    <cellStyle name="Heading 3 3" xfId="80"/>
    <cellStyle name="Heading 4 2" xfId="81"/>
    <cellStyle name="Heading 4 3" xfId="82"/>
    <cellStyle name="Hyperlink 10" xfId="83"/>
    <cellStyle name="Hyperlink 11" xfId="84"/>
    <cellStyle name="Hyperlink 12" xfId="85"/>
    <cellStyle name="Hyperlink 13" xfId="86"/>
    <cellStyle name="Hyperlink 14" xfId="87"/>
    <cellStyle name="Hyperlink 15" xfId="88"/>
    <cellStyle name="Hyperlink 16" xfId="89"/>
    <cellStyle name="Hyperlink 17" xfId="90"/>
    <cellStyle name="Hyperlink 18" xfId="91"/>
    <cellStyle name="Hyperlink 19" xfId="92"/>
    <cellStyle name="Hyperlink 2" xfId="93"/>
    <cellStyle name="Hyperlink 2 2" xfId="94"/>
    <cellStyle name="Hyperlink 2 3" xfId="95"/>
    <cellStyle name="Hyperlink 20" xfId="96"/>
    <cellStyle name="Hyperlink 21" xfId="97"/>
    <cellStyle name="Hyperlink 22" xfId="98"/>
    <cellStyle name="Hyperlink 23" xfId="99"/>
    <cellStyle name="Hyperlink 24" xfId="100"/>
    <cellStyle name="Hyperlink 25" xfId="101"/>
    <cellStyle name="Hyperlink 26" xfId="102"/>
    <cellStyle name="Hyperlink 27" xfId="103"/>
    <cellStyle name="Hyperlink 28" xfId="104"/>
    <cellStyle name="Hyperlink 29" xfId="105"/>
    <cellStyle name="Hyperlink 3" xfId="106"/>
    <cellStyle name="Hyperlink 30" xfId="107"/>
    <cellStyle name="Hyperlink 31" xfId="108"/>
    <cellStyle name="Hyperlink 32" xfId="109"/>
    <cellStyle name="Hyperlink 33" xfId="110"/>
    <cellStyle name="Hyperlink 34" xfId="111"/>
    <cellStyle name="Hyperlink 35" xfId="112"/>
    <cellStyle name="Hyperlink 36" xfId="113"/>
    <cellStyle name="Hyperlink 37" xfId="114"/>
    <cellStyle name="Hyperlink 38" xfId="115"/>
    <cellStyle name="Hyperlink 39" xfId="116"/>
    <cellStyle name="Hyperlink 4" xfId="117"/>
    <cellStyle name="Hyperlink 40" xfId="118"/>
    <cellStyle name="Hyperlink 41" xfId="119"/>
    <cellStyle name="Hyperlink 42" xfId="120"/>
    <cellStyle name="Hyperlink 43" xfId="121"/>
    <cellStyle name="Hyperlink 44" xfId="122"/>
    <cellStyle name="Hyperlink 45" xfId="123"/>
    <cellStyle name="Hyperlink 46" xfId="124"/>
    <cellStyle name="Hyperlink 47" xfId="125"/>
    <cellStyle name="Hyperlink 48" xfId="126"/>
    <cellStyle name="Hyperlink 49" xfId="127"/>
    <cellStyle name="Hyperlink 5" xfId="128"/>
    <cellStyle name="Hyperlink 50" xfId="129"/>
    <cellStyle name="Hyperlink 51" xfId="130"/>
    <cellStyle name="Hyperlink 52" xfId="131"/>
    <cellStyle name="Hyperlink 53" xfId="132"/>
    <cellStyle name="Hyperlink 54" xfId="133"/>
    <cellStyle name="Hyperlink 55" xfId="134"/>
    <cellStyle name="Hyperlink 56" xfId="135"/>
    <cellStyle name="Hyperlink 57" xfId="136"/>
    <cellStyle name="Hyperlink 58" xfId="137"/>
    <cellStyle name="Hyperlink 59" xfId="138"/>
    <cellStyle name="Hyperlink 6" xfId="139"/>
    <cellStyle name="Hyperlink 60" xfId="140"/>
    <cellStyle name="Hyperlink 61" xfId="141"/>
    <cellStyle name="Hyperlink 62" xfId="142"/>
    <cellStyle name="Hyperlink 63" xfId="143"/>
    <cellStyle name="Hyperlink 64" xfId="144"/>
    <cellStyle name="Hyperlink 65" xfId="145"/>
    <cellStyle name="Hyperlink 7" xfId="146"/>
    <cellStyle name="Hyperlink 8" xfId="147"/>
    <cellStyle name="Hyperlink 9" xfId="148"/>
    <cellStyle name="Input 2" xfId="149"/>
    <cellStyle name="Input 3" xfId="150"/>
    <cellStyle name="Input 3 2" xfId="151"/>
    <cellStyle name="Linked Cell 2" xfId="152"/>
    <cellStyle name="Linked Cell 3" xfId="153"/>
    <cellStyle name="Neutral 2" xfId="154"/>
    <cellStyle name="Neutral 3" xfId="155"/>
    <cellStyle name="Normal" xfId="0" builtinId="0"/>
    <cellStyle name="Normal 2" xfId="156"/>
    <cellStyle name="Normal 2 2" xfId="157"/>
    <cellStyle name="Normal 2 2 2" xfId="158"/>
    <cellStyle name="Normal 2 2 3" xfId="159"/>
    <cellStyle name="Normal 2 2 4" xfId="160"/>
    <cellStyle name="Normal 2 3" xfId="161"/>
    <cellStyle name="Normal 2 3 2" xfId="162"/>
    <cellStyle name="Normal 2 3 3" xfId="163"/>
    <cellStyle name="Normal 2 4" xfId="164"/>
    <cellStyle name="Normal 2 4 2" xfId="165"/>
    <cellStyle name="Normal 2 4 3" xfId="166"/>
    <cellStyle name="Normal 2 4 4" xfId="167"/>
    <cellStyle name="Normal 2 5" xfId="168"/>
    <cellStyle name="Normal 2 6" xfId="169"/>
    <cellStyle name="Normal 3" xfId="170"/>
    <cellStyle name="Normal 3 2" xfId="171"/>
    <cellStyle name="Normal 3 2 2" xfId="172"/>
    <cellStyle name="Normal 3 2 3" xfId="173"/>
    <cellStyle name="Normal 3 3" xfId="174"/>
    <cellStyle name="Normal 3 3 2" xfId="175"/>
    <cellStyle name="Normal 3 3 3" xfId="176"/>
    <cellStyle name="Normal 3 4" xfId="177"/>
    <cellStyle name="Normal 3 5" xfId="178"/>
    <cellStyle name="Normal 4" xfId="179"/>
    <cellStyle name="Normal 4 2" xfId="180"/>
    <cellStyle name="Normal 4 2 2" xfId="181"/>
    <cellStyle name="Normal 4 3" xfId="182"/>
    <cellStyle name="Normal 4 4" xfId="183"/>
    <cellStyle name="Normal 4 5" xfId="184"/>
    <cellStyle name="Normal 5" xfId="185"/>
    <cellStyle name="Normal 5 2" xfId="186"/>
    <cellStyle name="Normal 5 3" xfId="187"/>
    <cellStyle name="Normal 5 4" xfId="188"/>
    <cellStyle name="Normal 6" xfId="189"/>
    <cellStyle name="Normal 7" xfId="190"/>
    <cellStyle name="Normal 8" xfId="191"/>
    <cellStyle name="Normal 9" xfId="192"/>
    <cellStyle name="Normal 99" xfId="218"/>
    <cellStyle name="Note 2" xfId="193"/>
    <cellStyle name="Note 3" xfId="194"/>
    <cellStyle name="Note 3 2" xfId="195"/>
    <cellStyle name="Output 2" xfId="196"/>
    <cellStyle name="Output 3" xfId="197"/>
    <cellStyle name="Output 3 2" xfId="198"/>
    <cellStyle name="Percent" xfId="2" builtinId="5"/>
    <cellStyle name="Percent 2" xfId="199"/>
    <cellStyle name="Percent 2 2" xfId="200"/>
    <cellStyle name="Percent 2 3" xfId="201"/>
    <cellStyle name="Percent 3" xfId="202"/>
    <cellStyle name="Percent 3 2" xfId="203"/>
    <cellStyle name="Percent 3 3" xfId="204"/>
    <cellStyle name="Percent 4" xfId="205"/>
    <cellStyle name="Percent 4 2" xfId="206"/>
    <cellStyle name="Percent 4 3" xfId="207"/>
    <cellStyle name="Percent 5" xfId="208"/>
    <cellStyle name="Percent 5 2" xfId="209"/>
    <cellStyle name="Percent 5 3" xfId="210"/>
    <cellStyle name="Title 2" xfId="211"/>
    <cellStyle name="Title 3" xfId="212"/>
    <cellStyle name="Total 2" xfId="213"/>
    <cellStyle name="Total 3" xfId="214"/>
    <cellStyle name="Total 3 2" xfId="215"/>
    <cellStyle name="Warning Text 2" xfId="216"/>
    <cellStyle name="Warning Text 3" xfId="217"/>
  </cellStyles>
  <dxfs count="51">
    <dxf>
      <border>
        <bottom style="thin">
          <color indexed="64"/>
        </bottom>
      </border>
    </dxf>
    <dxf>
      <font>
        <color rgb="FF9C0006"/>
      </font>
      <fill>
        <patternFill>
          <bgColor rgb="FFFFC7CE"/>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auto="1"/>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auto="1"/>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auto="1"/>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auto="1"/>
        </left>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border>
    </dxf>
    <dxf>
      <border outline="0">
        <right style="thin">
          <color auto="1"/>
        </right>
        <bottom style="thin">
          <color indexed="64"/>
        </bottom>
      </border>
    </dxf>
    <dxf>
      <font>
        <b/>
        <i val="0"/>
        <strike val="0"/>
        <condense val="0"/>
        <extend val="0"/>
        <outline val="0"/>
        <shadow val="0"/>
        <u val="none"/>
        <vertAlign val="baseline"/>
        <sz val="11"/>
        <color rgb="FFFFFFFF"/>
        <name val="Calibri"/>
        <scheme val="minor"/>
      </font>
      <fill>
        <patternFill patternType="solid">
          <fgColor indexed="64"/>
          <bgColor rgb="FF4F81BD"/>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ables/table1.xml><?xml version="1.0" encoding="utf-8"?>
<table xmlns="http://schemas.openxmlformats.org/spreadsheetml/2006/main" id="1" name="Table1" displayName="Table1" ref="A2:J24" totalsRowShown="0" headerRowDxfId="10" headerRowBorderDxfId="0" tableBorderDxfId="9">
  <tableColumns count="10">
    <tableColumn id="1" name="School ID" dataDxfId="8"/>
    <tableColumn id="2" name="School Name" dataDxfId="7"/>
    <tableColumn id="3" name="Ward" dataDxfId="6"/>
    <tableColumn id="4" name="Sector" dataDxfId="5"/>
    <tableColumn id="5" name="International Baccalaureate" dataDxfId="4"/>
    <tableColumn id="6" name="STEM"/>
    <tableColumn id="7" name="Montessori"/>
    <tableColumn id="8" name="Dual Language/ Language Immersion" dataDxfId="3"/>
    <tableColumn id="9" name="Arts Integration" dataDxfId="2"/>
    <tableColumn id="10" name="Extended Yea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88"/>
  <sheetViews>
    <sheetView tabSelected="1" zoomScale="85" zoomScaleNormal="85" workbookViewId="0">
      <pane ySplit="2" topLeftCell="A3" activePane="bottomLeft" state="frozen"/>
      <selection pane="bottomLeft" activeCell="N31" sqref="N31"/>
    </sheetView>
  </sheetViews>
  <sheetFormatPr defaultRowHeight="15" x14ac:dyDescent="0.25"/>
  <cols>
    <col min="1" max="1" width="14.28515625" style="166" bestFit="1" customWidth="1"/>
    <col min="2" max="2" width="11.7109375" style="166" customWidth="1"/>
    <col min="3" max="3" width="65.28515625" customWidth="1"/>
    <col min="4" max="4" width="31.28515625" bestFit="1" customWidth="1"/>
    <col min="5" max="9" width="14.7109375" customWidth="1"/>
  </cols>
  <sheetData>
    <row r="1" spans="1:9" ht="18.75" x14ac:dyDescent="0.25">
      <c r="A1" s="191" t="s">
        <v>179</v>
      </c>
      <c r="B1" s="191"/>
      <c r="C1" s="191"/>
      <c r="D1" s="191"/>
      <c r="E1" s="191"/>
      <c r="F1" s="191"/>
      <c r="G1" s="191"/>
      <c r="H1" s="191"/>
      <c r="I1" s="191"/>
    </row>
    <row r="2" spans="1:9" s="10" customFormat="1" ht="47.25" x14ac:dyDescent="0.25">
      <c r="A2" s="9" t="s">
        <v>1</v>
      </c>
      <c r="B2" s="52" t="s">
        <v>0</v>
      </c>
      <c r="C2" s="9" t="s">
        <v>2</v>
      </c>
      <c r="D2" s="9" t="s">
        <v>265</v>
      </c>
      <c r="E2" s="9" t="s">
        <v>3</v>
      </c>
      <c r="F2" s="9" t="s">
        <v>14</v>
      </c>
      <c r="G2" s="9" t="s">
        <v>50</v>
      </c>
      <c r="H2" s="9" t="s">
        <v>63</v>
      </c>
      <c r="I2" s="82" t="s">
        <v>138</v>
      </c>
    </row>
    <row r="3" spans="1:9" x14ac:dyDescent="0.25">
      <c r="A3" s="20">
        <v>1100</v>
      </c>
      <c r="B3" s="20" t="s">
        <v>18</v>
      </c>
      <c r="C3" s="11" t="s">
        <v>276</v>
      </c>
      <c r="D3" s="11" t="s">
        <v>186</v>
      </c>
      <c r="E3" s="20" t="s">
        <v>12</v>
      </c>
      <c r="F3" s="33" t="s">
        <v>17</v>
      </c>
      <c r="G3" s="14">
        <v>468</v>
      </c>
      <c r="H3" s="14">
        <v>247</v>
      </c>
      <c r="I3" s="14" t="s">
        <v>139</v>
      </c>
    </row>
    <row r="4" spans="1:9" x14ac:dyDescent="0.25">
      <c r="A4" s="19">
        <v>3068</v>
      </c>
      <c r="B4" s="19" t="s">
        <v>18</v>
      </c>
      <c r="C4" s="3" t="s">
        <v>277</v>
      </c>
      <c r="D4" s="3" t="s">
        <v>187</v>
      </c>
      <c r="E4" s="19" t="s">
        <v>11</v>
      </c>
      <c r="F4" s="32" t="s">
        <v>25</v>
      </c>
      <c r="G4" s="13">
        <v>599</v>
      </c>
      <c r="H4" s="13">
        <v>341</v>
      </c>
      <c r="I4" s="13" t="s">
        <v>139</v>
      </c>
    </row>
    <row r="5" spans="1:9" x14ac:dyDescent="0.25">
      <c r="A5" s="20">
        <v>213</v>
      </c>
      <c r="B5" s="20" t="s">
        <v>4</v>
      </c>
      <c r="C5" s="11" t="s">
        <v>120</v>
      </c>
      <c r="D5" s="11" t="s">
        <v>147</v>
      </c>
      <c r="E5" s="20" t="s">
        <v>8</v>
      </c>
      <c r="F5" s="33" t="s">
        <v>15</v>
      </c>
      <c r="G5" s="14">
        <v>755</v>
      </c>
      <c r="H5" s="14">
        <v>181</v>
      </c>
      <c r="I5" s="14" t="s">
        <v>139</v>
      </c>
    </row>
    <row r="6" spans="1:9" x14ac:dyDescent="0.25">
      <c r="A6" s="19">
        <v>347</v>
      </c>
      <c r="B6" s="19" t="s">
        <v>4</v>
      </c>
      <c r="C6" s="3" t="s">
        <v>103</v>
      </c>
      <c r="D6" s="3" t="s">
        <v>148</v>
      </c>
      <c r="E6" s="19" t="s">
        <v>9</v>
      </c>
      <c r="F6" s="32" t="s">
        <v>75</v>
      </c>
      <c r="G6" s="13">
        <v>254</v>
      </c>
      <c r="H6" s="13">
        <v>254</v>
      </c>
      <c r="I6" s="13" t="s">
        <v>139</v>
      </c>
    </row>
    <row r="7" spans="1:9" x14ac:dyDescent="0.25">
      <c r="A7" s="20">
        <v>404</v>
      </c>
      <c r="B7" s="20" t="s">
        <v>4</v>
      </c>
      <c r="C7" s="11" t="s">
        <v>121</v>
      </c>
      <c r="D7" s="11" t="s">
        <v>149</v>
      </c>
      <c r="E7" s="20" t="s">
        <v>9</v>
      </c>
      <c r="F7" s="33" t="s">
        <v>15</v>
      </c>
      <c r="G7" s="14">
        <v>309</v>
      </c>
      <c r="H7" s="14">
        <v>58</v>
      </c>
      <c r="I7" s="14" t="s">
        <v>139</v>
      </c>
    </row>
    <row r="8" spans="1:9" x14ac:dyDescent="0.25">
      <c r="A8" s="19">
        <v>182</v>
      </c>
      <c r="B8" s="19" t="s">
        <v>18</v>
      </c>
      <c r="C8" s="3" t="s">
        <v>250</v>
      </c>
      <c r="D8" s="3" t="s">
        <v>188</v>
      </c>
      <c r="E8" s="19" t="s">
        <v>8</v>
      </c>
      <c r="F8" s="32" t="s">
        <v>23</v>
      </c>
      <c r="G8" s="13">
        <v>325</v>
      </c>
      <c r="H8" s="13">
        <v>241</v>
      </c>
      <c r="I8" s="13" t="s">
        <v>139</v>
      </c>
    </row>
    <row r="9" spans="1:9" x14ac:dyDescent="0.25">
      <c r="A9" s="20">
        <v>360</v>
      </c>
      <c r="B9" s="20" t="s">
        <v>4</v>
      </c>
      <c r="C9" s="11" t="s">
        <v>251</v>
      </c>
      <c r="D9" s="11" t="s">
        <v>150</v>
      </c>
      <c r="E9" s="20" t="s">
        <v>6</v>
      </c>
      <c r="F9" s="33" t="s">
        <v>15</v>
      </c>
      <c r="G9" s="14">
        <v>361</v>
      </c>
      <c r="H9" s="14">
        <v>38</v>
      </c>
      <c r="I9" s="14" t="s">
        <v>139</v>
      </c>
    </row>
    <row r="10" spans="1:9" x14ac:dyDescent="0.25">
      <c r="A10" s="19">
        <v>454</v>
      </c>
      <c r="B10" s="19" t="s">
        <v>4</v>
      </c>
      <c r="C10" s="3" t="s">
        <v>122</v>
      </c>
      <c r="D10" s="3" t="s">
        <v>151</v>
      </c>
      <c r="E10" s="19" t="s">
        <v>7</v>
      </c>
      <c r="F10" s="32" t="s">
        <v>77</v>
      </c>
      <c r="G10" s="13">
        <v>797</v>
      </c>
      <c r="H10" s="13">
        <v>128</v>
      </c>
      <c r="I10" s="13" t="s">
        <v>139</v>
      </c>
    </row>
    <row r="11" spans="1:9" x14ac:dyDescent="0.25">
      <c r="A11" s="20">
        <v>1103</v>
      </c>
      <c r="B11" s="20" t="s">
        <v>18</v>
      </c>
      <c r="C11" s="11" t="s">
        <v>278</v>
      </c>
      <c r="D11" s="11" t="s">
        <v>189</v>
      </c>
      <c r="E11" s="20" t="s">
        <v>8</v>
      </c>
      <c r="F11" s="33" t="s">
        <v>15</v>
      </c>
      <c r="G11" s="14">
        <v>276</v>
      </c>
      <c r="H11" s="14">
        <v>68</v>
      </c>
      <c r="I11" s="14" t="s">
        <v>139</v>
      </c>
    </row>
    <row r="12" spans="1:9" x14ac:dyDescent="0.25">
      <c r="A12" s="19">
        <v>1104</v>
      </c>
      <c r="B12" s="19" t="s">
        <v>18</v>
      </c>
      <c r="C12" s="3" t="s">
        <v>279</v>
      </c>
      <c r="D12" s="3" t="s">
        <v>190</v>
      </c>
      <c r="E12" s="19" t="s">
        <v>6</v>
      </c>
      <c r="F12" s="32" t="s">
        <v>19</v>
      </c>
      <c r="G12" s="13">
        <v>238</v>
      </c>
      <c r="H12" s="13">
        <v>72</v>
      </c>
      <c r="I12" s="13" t="s">
        <v>139</v>
      </c>
    </row>
    <row r="13" spans="1:9" x14ac:dyDescent="0.25">
      <c r="A13" s="20">
        <v>1105</v>
      </c>
      <c r="B13" s="20" t="s">
        <v>18</v>
      </c>
      <c r="C13" s="11" t="s">
        <v>280</v>
      </c>
      <c r="D13" s="11" t="s">
        <v>191</v>
      </c>
      <c r="E13" s="20" t="s">
        <v>12</v>
      </c>
      <c r="F13" s="33" t="s">
        <v>15</v>
      </c>
      <c r="G13" s="14">
        <v>253</v>
      </c>
      <c r="H13" s="14">
        <v>60</v>
      </c>
      <c r="I13" s="14" t="s">
        <v>139</v>
      </c>
    </row>
    <row r="14" spans="1:9" x14ac:dyDescent="0.25">
      <c r="A14" s="19">
        <v>1106</v>
      </c>
      <c r="B14" s="19" t="s">
        <v>18</v>
      </c>
      <c r="C14" s="3" t="s">
        <v>281</v>
      </c>
      <c r="D14" s="3" t="s">
        <v>192</v>
      </c>
      <c r="E14" s="19" t="s">
        <v>8</v>
      </c>
      <c r="F14" s="32" t="s">
        <v>15</v>
      </c>
      <c r="G14" s="13">
        <v>257</v>
      </c>
      <c r="H14" s="13">
        <v>72</v>
      </c>
      <c r="I14" s="13" t="s">
        <v>139</v>
      </c>
    </row>
    <row r="15" spans="1:9" x14ac:dyDescent="0.25">
      <c r="A15" s="20">
        <v>1107</v>
      </c>
      <c r="B15" s="20" t="s">
        <v>18</v>
      </c>
      <c r="C15" s="11" t="s">
        <v>282</v>
      </c>
      <c r="D15" s="11" t="s">
        <v>193</v>
      </c>
      <c r="E15" s="20" t="s">
        <v>6</v>
      </c>
      <c r="F15" s="33" t="s">
        <v>19</v>
      </c>
      <c r="G15" s="14">
        <v>234</v>
      </c>
      <c r="H15" s="14">
        <v>74</v>
      </c>
      <c r="I15" s="14" t="s">
        <v>139</v>
      </c>
    </row>
    <row r="16" spans="1:9" x14ac:dyDescent="0.25">
      <c r="A16" s="19">
        <v>1108</v>
      </c>
      <c r="B16" s="19" t="s">
        <v>18</v>
      </c>
      <c r="C16" s="3" t="s">
        <v>283</v>
      </c>
      <c r="D16" s="3" t="s">
        <v>194</v>
      </c>
      <c r="E16" s="19" t="s">
        <v>9</v>
      </c>
      <c r="F16" s="32" t="s">
        <v>19</v>
      </c>
      <c r="G16" s="13">
        <v>184</v>
      </c>
      <c r="H16" s="13">
        <v>49</v>
      </c>
      <c r="I16" s="13" t="s">
        <v>139</v>
      </c>
    </row>
    <row r="17" spans="1:9" x14ac:dyDescent="0.25">
      <c r="A17" s="20">
        <v>127</v>
      </c>
      <c r="B17" s="20" t="s">
        <v>18</v>
      </c>
      <c r="C17" s="11" t="s">
        <v>284</v>
      </c>
      <c r="D17" s="11" t="s">
        <v>195</v>
      </c>
      <c r="E17" s="20" t="s">
        <v>7</v>
      </c>
      <c r="F17" s="33" t="s">
        <v>76</v>
      </c>
      <c r="G17" s="14">
        <v>306</v>
      </c>
      <c r="H17" s="14">
        <v>226</v>
      </c>
      <c r="I17" s="14" t="s">
        <v>139</v>
      </c>
    </row>
    <row r="18" spans="1:9" x14ac:dyDescent="0.25">
      <c r="A18" s="19">
        <v>102</v>
      </c>
      <c r="B18" s="19" t="s">
        <v>18</v>
      </c>
      <c r="C18" s="3" t="s">
        <v>285</v>
      </c>
      <c r="D18" s="3" t="s">
        <v>197</v>
      </c>
      <c r="E18" s="19" t="s">
        <v>5</v>
      </c>
      <c r="F18" s="32" t="s">
        <v>75</v>
      </c>
      <c r="G18" s="13">
        <v>278</v>
      </c>
      <c r="H18" s="13">
        <v>278</v>
      </c>
      <c r="I18" s="13" t="s">
        <v>139</v>
      </c>
    </row>
    <row r="19" spans="1:9" x14ac:dyDescent="0.25">
      <c r="A19" s="20">
        <v>210</v>
      </c>
      <c r="B19" s="20" t="s">
        <v>18</v>
      </c>
      <c r="C19" s="11" t="s">
        <v>198</v>
      </c>
      <c r="D19" s="11" t="s">
        <v>199</v>
      </c>
      <c r="E19" s="20" t="s">
        <v>9</v>
      </c>
      <c r="F19" s="33" t="s">
        <v>15</v>
      </c>
      <c r="G19" s="14">
        <v>522</v>
      </c>
      <c r="H19" s="14">
        <v>87</v>
      </c>
      <c r="I19" s="14" t="s">
        <v>139</v>
      </c>
    </row>
    <row r="20" spans="1:9" x14ac:dyDescent="0.25">
      <c r="A20" s="19">
        <v>442</v>
      </c>
      <c r="B20" s="19" t="s">
        <v>4</v>
      </c>
      <c r="C20" s="3" t="s">
        <v>286</v>
      </c>
      <c r="D20" s="3" t="s">
        <v>152</v>
      </c>
      <c r="E20" s="19" t="s">
        <v>7</v>
      </c>
      <c r="F20" s="32" t="s">
        <v>77</v>
      </c>
      <c r="G20" s="13">
        <v>1336</v>
      </c>
      <c r="H20" s="13">
        <v>288</v>
      </c>
      <c r="I20" s="13" t="s">
        <v>139</v>
      </c>
    </row>
    <row r="21" spans="1:9" x14ac:dyDescent="0.25">
      <c r="A21" s="20">
        <v>3069</v>
      </c>
      <c r="B21" s="20" t="s">
        <v>18</v>
      </c>
      <c r="C21" s="11" t="s">
        <v>200</v>
      </c>
      <c r="D21" s="11" t="s">
        <v>201</v>
      </c>
      <c r="E21" s="20" t="s">
        <v>9</v>
      </c>
      <c r="F21" s="33" t="s">
        <v>22</v>
      </c>
      <c r="G21" s="14">
        <v>341</v>
      </c>
      <c r="H21" s="14">
        <v>31</v>
      </c>
      <c r="I21" s="14" t="s">
        <v>139</v>
      </c>
    </row>
    <row r="22" spans="1:9" x14ac:dyDescent="0.25">
      <c r="A22" s="19">
        <v>218</v>
      </c>
      <c r="B22" s="19" t="s">
        <v>18</v>
      </c>
      <c r="C22" s="3" t="s">
        <v>287</v>
      </c>
      <c r="D22" s="3" t="s">
        <v>202</v>
      </c>
      <c r="E22" s="19" t="s">
        <v>5</v>
      </c>
      <c r="F22" s="32" t="s">
        <v>245</v>
      </c>
      <c r="G22" s="13">
        <v>281</v>
      </c>
      <c r="H22" s="13">
        <v>127</v>
      </c>
      <c r="I22" s="13" t="s">
        <v>139</v>
      </c>
    </row>
    <row r="23" spans="1:9" x14ac:dyDescent="0.25">
      <c r="A23" s="20">
        <v>196</v>
      </c>
      <c r="B23" s="20" t="s">
        <v>18</v>
      </c>
      <c r="C23" s="11" t="s">
        <v>288</v>
      </c>
      <c r="D23" s="11" t="s">
        <v>203</v>
      </c>
      <c r="E23" s="20" t="s">
        <v>9</v>
      </c>
      <c r="F23" s="33" t="s">
        <v>17</v>
      </c>
      <c r="G23" s="14">
        <v>330</v>
      </c>
      <c r="H23" s="14">
        <v>179</v>
      </c>
      <c r="I23" s="14" t="s">
        <v>139</v>
      </c>
    </row>
    <row r="24" spans="1:9" x14ac:dyDescent="0.25">
      <c r="A24" s="19">
        <v>3070</v>
      </c>
      <c r="B24" s="19" t="s">
        <v>18</v>
      </c>
      <c r="C24" s="3" t="s">
        <v>21</v>
      </c>
      <c r="D24" s="3" t="s">
        <v>204</v>
      </c>
      <c r="E24" s="19" t="s">
        <v>5</v>
      </c>
      <c r="F24" s="32" t="s">
        <v>16</v>
      </c>
      <c r="G24" s="13">
        <v>505</v>
      </c>
      <c r="H24" s="13">
        <v>73</v>
      </c>
      <c r="I24" s="13" t="s">
        <v>139</v>
      </c>
    </row>
    <row r="25" spans="1:9" x14ac:dyDescent="0.25">
      <c r="A25" s="20">
        <v>405</v>
      </c>
      <c r="B25" s="20" t="s">
        <v>4</v>
      </c>
      <c r="C25" s="11" t="s">
        <v>104</v>
      </c>
      <c r="D25" s="11" t="s">
        <v>153</v>
      </c>
      <c r="E25" s="20" t="s">
        <v>10</v>
      </c>
      <c r="F25" s="33" t="s">
        <v>75</v>
      </c>
      <c r="G25" s="14">
        <v>1477</v>
      </c>
      <c r="H25" s="14">
        <v>1477</v>
      </c>
      <c r="I25" s="14" t="s">
        <v>139</v>
      </c>
    </row>
    <row r="26" spans="1:9" x14ac:dyDescent="0.25">
      <c r="A26" s="19">
        <v>234</v>
      </c>
      <c r="B26" s="19" t="s">
        <v>18</v>
      </c>
      <c r="C26" s="3" t="s">
        <v>26</v>
      </c>
      <c r="D26" s="3" t="s">
        <v>205</v>
      </c>
      <c r="E26" s="19" t="s">
        <v>12</v>
      </c>
      <c r="F26" s="32" t="s">
        <v>289</v>
      </c>
      <c r="G26" s="13">
        <v>656</v>
      </c>
      <c r="H26" s="13">
        <v>97</v>
      </c>
      <c r="I26" s="13" t="s">
        <v>139</v>
      </c>
    </row>
    <row r="27" spans="1:9" x14ac:dyDescent="0.25">
      <c r="A27" s="20">
        <v>248</v>
      </c>
      <c r="B27" s="20" t="s">
        <v>18</v>
      </c>
      <c r="C27" s="11" t="s">
        <v>68</v>
      </c>
      <c r="D27" s="11" t="s">
        <v>206</v>
      </c>
      <c r="E27" s="20" t="s">
        <v>7</v>
      </c>
      <c r="F27" s="33" t="s">
        <v>76</v>
      </c>
      <c r="G27" s="14">
        <v>520</v>
      </c>
      <c r="H27" s="14">
        <v>430</v>
      </c>
      <c r="I27" s="14" t="s">
        <v>140</v>
      </c>
    </row>
    <row r="28" spans="1:9" x14ac:dyDescent="0.25">
      <c r="A28" s="19">
        <v>146</v>
      </c>
      <c r="B28" s="19" t="s">
        <v>18</v>
      </c>
      <c r="C28" s="3" t="s">
        <v>290</v>
      </c>
      <c r="D28" s="3" t="s">
        <v>208</v>
      </c>
      <c r="E28" s="19" t="s">
        <v>7</v>
      </c>
      <c r="F28" s="32" t="s">
        <v>23</v>
      </c>
      <c r="G28" s="13">
        <v>348</v>
      </c>
      <c r="H28" s="13">
        <v>296</v>
      </c>
      <c r="I28" s="13" t="s">
        <v>139</v>
      </c>
    </row>
    <row r="29" spans="1:9" x14ac:dyDescent="0.25">
      <c r="A29" s="20">
        <v>407</v>
      </c>
      <c r="B29" s="20" t="s">
        <v>4</v>
      </c>
      <c r="C29" s="11" t="s">
        <v>105</v>
      </c>
      <c r="D29" s="11" t="s">
        <v>154</v>
      </c>
      <c r="E29" s="20" t="s">
        <v>6</v>
      </c>
      <c r="F29" s="33" t="s">
        <v>75</v>
      </c>
      <c r="G29" s="14">
        <v>200</v>
      </c>
      <c r="H29" s="14">
        <v>200</v>
      </c>
      <c r="I29" s="14" t="s">
        <v>139</v>
      </c>
    </row>
    <row r="30" spans="1:9" x14ac:dyDescent="0.25">
      <c r="A30" s="19">
        <v>1113</v>
      </c>
      <c r="B30" s="19" t="s">
        <v>18</v>
      </c>
      <c r="C30" s="3" t="s">
        <v>132</v>
      </c>
      <c r="D30" s="3" t="s">
        <v>209</v>
      </c>
      <c r="E30" s="19" t="s">
        <v>12</v>
      </c>
      <c r="F30" s="32" t="s">
        <v>15</v>
      </c>
      <c r="G30" s="13">
        <v>702</v>
      </c>
      <c r="H30" s="13">
        <v>112</v>
      </c>
      <c r="I30" s="13" t="s">
        <v>139</v>
      </c>
    </row>
    <row r="31" spans="1:9" x14ac:dyDescent="0.25">
      <c r="A31" s="20">
        <v>362</v>
      </c>
      <c r="B31" s="20" t="s">
        <v>18</v>
      </c>
      <c r="C31" s="11" t="s">
        <v>291</v>
      </c>
      <c r="D31" s="11" t="s">
        <v>210</v>
      </c>
      <c r="E31" s="20" t="s">
        <v>5</v>
      </c>
      <c r="F31" s="33" t="s">
        <v>17</v>
      </c>
      <c r="G31" s="14">
        <v>230</v>
      </c>
      <c r="H31" s="14">
        <v>121</v>
      </c>
      <c r="I31" s="14" t="s">
        <v>139</v>
      </c>
    </row>
    <row r="32" spans="1:9" x14ac:dyDescent="0.25">
      <c r="A32" s="19">
        <v>364</v>
      </c>
      <c r="B32" s="19" t="s">
        <v>18</v>
      </c>
      <c r="C32" s="3" t="s">
        <v>292</v>
      </c>
      <c r="D32" s="3" t="s">
        <v>211</v>
      </c>
      <c r="E32" s="19" t="s">
        <v>6</v>
      </c>
      <c r="F32" s="32" t="s">
        <v>17</v>
      </c>
      <c r="G32" s="13">
        <v>330</v>
      </c>
      <c r="H32" s="13">
        <v>188</v>
      </c>
      <c r="I32" s="13" t="s">
        <v>139</v>
      </c>
    </row>
    <row r="33" spans="1:9" x14ac:dyDescent="0.25">
      <c r="A33" s="20">
        <v>268</v>
      </c>
      <c r="B33" s="20" t="s">
        <v>18</v>
      </c>
      <c r="C33" s="11" t="s">
        <v>293</v>
      </c>
      <c r="D33" s="11" t="s">
        <v>212</v>
      </c>
      <c r="E33" s="20" t="s">
        <v>8</v>
      </c>
      <c r="F33" s="33" t="s">
        <v>20</v>
      </c>
      <c r="G33" s="14">
        <v>145</v>
      </c>
      <c r="H33" s="14">
        <v>54</v>
      </c>
      <c r="I33" s="14" t="s">
        <v>139</v>
      </c>
    </row>
    <row r="34" spans="1:9" x14ac:dyDescent="0.25">
      <c r="A34" s="19">
        <v>1124</v>
      </c>
      <c r="B34" s="19" t="s">
        <v>18</v>
      </c>
      <c r="C34" s="3" t="s">
        <v>294</v>
      </c>
      <c r="D34" s="3" t="s">
        <v>214</v>
      </c>
      <c r="E34" s="19" t="s">
        <v>12</v>
      </c>
      <c r="F34" s="32" t="s">
        <v>75</v>
      </c>
      <c r="G34" s="13">
        <v>257</v>
      </c>
      <c r="H34" s="13">
        <v>257</v>
      </c>
      <c r="I34" s="13" t="s">
        <v>139</v>
      </c>
    </row>
    <row r="35" spans="1:9" x14ac:dyDescent="0.25">
      <c r="A35" s="20">
        <v>366</v>
      </c>
      <c r="B35" s="20" t="s">
        <v>18</v>
      </c>
      <c r="C35" s="11" t="s">
        <v>295</v>
      </c>
      <c r="D35" s="11" t="s">
        <v>215</v>
      </c>
      <c r="E35" s="20" t="s">
        <v>9</v>
      </c>
      <c r="F35" s="33" t="s">
        <v>17</v>
      </c>
      <c r="G35" s="14">
        <v>199</v>
      </c>
      <c r="H35" s="14">
        <v>110</v>
      </c>
      <c r="I35" s="14" t="s">
        <v>139</v>
      </c>
    </row>
    <row r="36" spans="1:9" x14ac:dyDescent="0.25">
      <c r="A36" s="19">
        <v>246</v>
      </c>
      <c r="B36" s="19" t="s">
        <v>4</v>
      </c>
      <c r="C36" s="3" t="s">
        <v>106</v>
      </c>
      <c r="D36" s="3" t="s">
        <v>155</v>
      </c>
      <c r="E36" s="19" t="s">
        <v>11</v>
      </c>
      <c r="F36" s="32" t="s">
        <v>75</v>
      </c>
      <c r="G36" s="13">
        <v>374</v>
      </c>
      <c r="H36" s="13">
        <v>374</v>
      </c>
      <c r="I36" s="13" t="s">
        <v>139</v>
      </c>
    </row>
    <row r="37" spans="1:9" x14ac:dyDescent="0.25">
      <c r="A37" s="20">
        <v>413</v>
      </c>
      <c r="B37" s="20" t="s">
        <v>4</v>
      </c>
      <c r="C37" s="11" t="s">
        <v>107</v>
      </c>
      <c r="D37" s="11" t="s">
        <v>156</v>
      </c>
      <c r="E37" s="20" t="s">
        <v>12</v>
      </c>
      <c r="F37" s="33" t="s">
        <v>75</v>
      </c>
      <c r="G37" s="14">
        <v>349</v>
      </c>
      <c r="H37" s="14">
        <v>349</v>
      </c>
      <c r="I37" s="14" t="s">
        <v>139</v>
      </c>
    </row>
    <row r="38" spans="1:9" x14ac:dyDescent="0.25">
      <c r="A38" s="19">
        <v>114</v>
      </c>
      <c r="B38" s="19" t="s">
        <v>18</v>
      </c>
      <c r="C38" s="3" t="s">
        <v>296</v>
      </c>
      <c r="D38" s="3" t="s">
        <v>216</v>
      </c>
      <c r="E38" s="19" t="s">
        <v>9</v>
      </c>
      <c r="F38" s="32" t="s">
        <v>15</v>
      </c>
      <c r="G38" s="13">
        <v>561</v>
      </c>
      <c r="H38" s="13">
        <v>99</v>
      </c>
      <c r="I38" s="13" t="s">
        <v>139</v>
      </c>
    </row>
    <row r="39" spans="1:9" x14ac:dyDescent="0.25">
      <c r="A39" s="20">
        <v>115</v>
      </c>
      <c r="B39" s="20" t="s">
        <v>18</v>
      </c>
      <c r="C39" s="11" t="s">
        <v>70</v>
      </c>
      <c r="D39" s="11" t="s">
        <v>217</v>
      </c>
      <c r="E39" s="20" t="s">
        <v>7</v>
      </c>
      <c r="F39" s="33" t="s">
        <v>75</v>
      </c>
      <c r="G39" s="14">
        <v>279</v>
      </c>
      <c r="H39" s="14">
        <v>279</v>
      </c>
      <c r="I39" s="14" t="s">
        <v>139</v>
      </c>
    </row>
    <row r="40" spans="1:9" x14ac:dyDescent="0.25">
      <c r="A40" s="19">
        <v>134</v>
      </c>
      <c r="B40" s="19" t="s">
        <v>18</v>
      </c>
      <c r="C40" s="3" t="s">
        <v>297</v>
      </c>
      <c r="D40" s="3" t="s">
        <v>219</v>
      </c>
      <c r="E40" s="19" t="s">
        <v>8</v>
      </c>
      <c r="F40" s="32" t="s">
        <v>15</v>
      </c>
      <c r="G40" s="13">
        <v>300</v>
      </c>
      <c r="H40" s="13">
        <v>50</v>
      </c>
      <c r="I40" s="13" t="s">
        <v>139</v>
      </c>
    </row>
    <row r="41" spans="1:9" x14ac:dyDescent="0.25">
      <c r="A41" s="20">
        <v>3064</v>
      </c>
      <c r="B41" s="20" t="s">
        <v>18</v>
      </c>
      <c r="C41" s="11" t="s">
        <v>24</v>
      </c>
      <c r="D41" s="11" t="s">
        <v>220</v>
      </c>
      <c r="E41" s="20" t="s">
        <v>9</v>
      </c>
      <c r="F41" s="33" t="s">
        <v>15</v>
      </c>
      <c r="G41" s="14">
        <v>414</v>
      </c>
      <c r="H41" s="14">
        <v>52</v>
      </c>
      <c r="I41" s="14" t="s">
        <v>139</v>
      </c>
    </row>
    <row r="42" spans="1:9" x14ac:dyDescent="0.25">
      <c r="A42" s="19">
        <v>433</v>
      </c>
      <c r="B42" s="19" t="s">
        <v>4</v>
      </c>
      <c r="C42" s="3" t="s">
        <v>298</v>
      </c>
      <c r="D42" s="3" t="s">
        <v>158</v>
      </c>
      <c r="E42" s="19" t="s">
        <v>6</v>
      </c>
      <c r="F42" s="32" t="s">
        <v>75</v>
      </c>
      <c r="G42" s="13">
        <v>305</v>
      </c>
      <c r="H42" s="13">
        <v>305</v>
      </c>
      <c r="I42" s="13" t="s">
        <v>139</v>
      </c>
    </row>
    <row r="43" spans="1:9" x14ac:dyDescent="0.25">
      <c r="A43" s="20">
        <v>416</v>
      </c>
      <c r="B43" s="20" t="s">
        <v>4</v>
      </c>
      <c r="C43" s="11" t="s">
        <v>108</v>
      </c>
      <c r="D43" s="11" t="s">
        <v>159</v>
      </c>
      <c r="E43" s="20" t="s">
        <v>12</v>
      </c>
      <c r="F43" s="33" t="s">
        <v>75</v>
      </c>
      <c r="G43" s="14">
        <v>252</v>
      </c>
      <c r="H43" s="14">
        <v>252</v>
      </c>
      <c r="I43" s="14" t="s">
        <v>139</v>
      </c>
    </row>
    <row r="44" spans="1:9" x14ac:dyDescent="0.25">
      <c r="A44" s="19">
        <v>421</v>
      </c>
      <c r="B44" s="19" t="s">
        <v>4</v>
      </c>
      <c r="C44" s="3" t="s">
        <v>109</v>
      </c>
      <c r="D44" s="3" t="s">
        <v>160</v>
      </c>
      <c r="E44" s="19" t="s">
        <v>5</v>
      </c>
      <c r="F44" s="32" t="s">
        <v>75</v>
      </c>
      <c r="G44" s="13">
        <v>449</v>
      </c>
      <c r="H44" s="13">
        <v>449</v>
      </c>
      <c r="I44" s="13" t="s">
        <v>139</v>
      </c>
    </row>
    <row r="45" spans="1:9" x14ac:dyDescent="0.25">
      <c r="A45" s="20">
        <v>267</v>
      </c>
      <c r="B45" s="20" t="s">
        <v>18</v>
      </c>
      <c r="C45" s="11" t="s">
        <v>299</v>
      </c>
      <c r="D45" s="11" t="s">
        <v>221</v>
      </c>
      <c r="E45" s="20" t="s">
        <v>6</v>
      </c>
      <c r="F45" s="33" t="s">
        <v>77</v>
      </c>
      <c r="G45" s="14">
        <v>216</v>
      </c>
      <c r="H45" s="14">
        <v>23</v>
      </c>
      <c r="I45" s="14" t="s">
        <v>139</v>
      </c>
    </row>
    <row r="46" spans="1:9" x14ac:dyDescent="0.25">
      <c r="A46" s="19">
        <v>116</v>
      </c>
      <c r="B46" s="19" t="s">
        <v>18</v>
      </c>
      <c r="C46" s="3" t="s">
        <v>300</v>
      </c>
      <c r="D46" s="3" t="s">
        <v>222</v>
      </c>
      <c r="E46" s="19" t="s">
        <v>12</v>
      </c>
      <c r="F46" s="32" t="s">
        <v>23</v>
      </c>
      <c r="G46" s="13">
        <v>373</v>
      </c>
      <c r="H46" s="13">
        <v>266</v>
      </c>
      <c r="I46" s="13" t="s">
        <v>139</v>
      </c>
    </row>
    <row r="47" spans="1:9" x14ac:dyDescent="0.25">
      <c r="A47" s="20">
        <v>189</v>
      </c>
      <c r="B47" s="20" t="s">
        <v>18</v>
      </c>
      <c r="C47" s="11" t="s">
        <v>301</v>
      </c>
      <c r="D47" s="11" t="s">
        <v>223</v>
      </c>
      <c r="E47" s="20" t="s">
        <v>5</v>
      </c>
      <c r="F47" s="33" t="s">
        <v>23</v>
      </c>
      <c r="G47" s="14">
        <v>337</v>
      </c>
      <c r="H47" s="14">
        <v>246</v>
      </c>
      <c r="I47" s="14" t="s">
        <v>139</v>
      </c>
    </row>
    <row r="48" spans="1:9" x14ac:dyDescent="0.25">
      <c r="A48" s="19">
        <v>242</v>
      </c>
      <c r="B48" s="19" t="s">
        <v>18</v>
      </c>
      <c r="C48" s="3" t="s">
        <v>302</v>
      </c>
      <c r="D48" s="3" t="s">
        <v>225</v>
      </c>
      <c r="E48" s="19" t="s">
        <v>9</v>
      </c>
      <c r="F48" s="32" t="s">
        <v>23</v>
      </c>
      <c r="G48" s="13">
        <v>326</v>
      </c>
      <c r="H48" s="13">
        <v>255</v>
      </c>
      <c r="I48" s="13" t="s">
        <v>139</v>
      </c>
    </row>
    <row r="49" spans="1:9" x14ac:dyDescent="0.25">
      <c r="A49" s="20">
        <v>243</v>
      </c>
      <c r="B49" s="20" t="s">
        <v>18</v>
      </c>
      <c r="C49" s="11" t="s">
        <v>303</v>
      </c>
      <c r="D49" s="11" t="s">
        <v>224</v>
      </c>
      <c r="E49" s="20" t="s">
        <v>5</v>
      </c>
      <c r="F49" s="33" t="s">
        <v>61</v>
      </c>
      <c r="G49" s="14">
        <v>223</v>
      </c>
      <c r="H49" s="14">
        <v>128</v>
      </c>
      <c r="I49" s="14" t="s">
        <v>139</v>
      </c>
    </row>
    <row r="50" spans="1:9" x14ac:dyDescent="0.25">
      <c r="A50" s="19">
        <v>121</v>
      </c>
      <c r="B50" s="19" t="s">
        <v>18</v>
      </c>
      <c r="C50" s="3" t="s">
        <v>304</v>
      </c>
      <c r="D50" s="3" t="s">
        <v>226</v>
      </c>
      <c r="E50" s="19" t="s">
        <v>6</v>
      </c>
      <c r="F50" s="32" t="s">
        <v>23</v>
      </c>
      <c r="G50" s="13">
        <v>346</v>
      </c>
      <c r="H50" s="13">
        <v>247</v>
      </c>
      <c r="I50" s="13" t="s">
        <v>139</v>
      </c>
    </row>
    <row r="51" spans="1:9" x14ac:dyDescent="0.25">
      <c r="A51" s="20">
        <v>417</v>
      </c>
      <c r="B51" s="20" t="s">
        <v>4</v>
      </c>
      <c r="C51" s="11" t="s">
        <v>110</v>
      </c>
      <c r="D51" s="11" t="s">
        <v>161</v>
      </c>
      <c r="E51" s="20" t="s">
        <v>12</v>
      </c>
      <c r="F51" s="33" t="s">
        <v>75</v>
      </c>
      <c r="G51" s="14">
        <v>193</v>
      </c>
      <c r="H51" s="14">
        <v>193</v>
      </c>
      <c r="I51" s="14" t="s">
        <v>139</v>
      </c>
    </row>
    <row r="52" spans="1:9" x14ac:dyDescent="0.25">
      <c r="A52" s="19">
        <v>264</v>
      </c>
      <c r="B52" s="19" t="s">
        <v>4</v>
      </c>
      <c r="C52" s="3" t="s">
        <v>123</v>
      </c>
      <c r="D52" s="3" t="s">
        <v>162</v>
      </c>
      <c r="E52" s="19" t="s">
        <v>8</v>
      </c>
      <c r="F52" s="32" t="s">
        <v>15</v>
      </c>
      <c r="G52" s="13">
        <v>369</v>
      </c>
      <c r="H52" s="13">
        <v>112</v>
      </c>
      <c r="I52" s="13" t="s">
        <v>139</v>
      </c>
    </row>
    <row r="53" spans="1:9" x14ac:dyDescent="0.25">
      <c r="A53" s="20">
        <v>266</v>
      </c>
      <c r="B53" s="20" t="s">
        <v>4</v>
      </c>
      <c r="C53" s="11" t="s">
        <v>305</v>
      </c>
      <c r="D53" s="11" t="s">
        <v>163</v>
      </c>
      <c r="E53" s="20" t="s">
        <v>12</v>
      </c>
      <c r="F53" s="33" t="s">
        <v>16</v>
      </c>
      <c r="G53" s="14">
        <v>553</v>
      </c>
      <c r="H53" s="14">
        <v>74</v>
      </c>
      <c r="I53" s="14" t="s">
        <v>139</v>
      </c>
    </row>
    <row r="54" spans="1:9" x14ac:dyDescent="0.25">
      <c r="A54" s="19">
        <v>420</v>
      </c>
      <c r="B54" s="19" t="s">
        <v>4</v>
      </c>
      <c r="C54" s="3" t="s">
        <v>256</v>
      </c>
      <c r="D54" s="3" t="s">
        <v>164</v>
      </c>
      <c r="E54" s="19" t="s">
        <v>8</v>
      </c>
      <c r="F54" s="32" t="s">
        <v>165</v>
      </c>
      <c r="G54" s="13">
        <v>69</v>
      </c>
      <c r="H54" s="13">
        <v>69</v>
      </c>
      <c r="I54" s="13" t="s">
        <v>139</v>
      </c>
    </row>
    <row r="55" spans="1:9" x14ac:dyDescent="0.25">
      <c r="A55" s="20">
        <v>135</v>
      </c>
      <c r="B55" s="20" t="s">
        <v>18</v>
      </c>
      <c r="C55" s="11" t="s">
        <v>306</v>
      </c>
      <c r="D55" s="11" t="s">
        <v>228</v>
      </c>
      <c r="E55" s="20" t="s">
        <v>9</v>
      </c>
      <c r="F55" s="33" t="s">
        <v>15</v>
      </c>
      <c r="G55" s="14">
        <v>403</v>
      </c>
      <c r="H55" s="14">
        <v>78</v>
      </c>
      <c r="I55" s="14" t="s">
        <v>140</v>
      </c>
    </row>
    <row r="56" spans="1:9" x14ac:dyDescent="0.25">
      <c r="A56" s="19">
        <v>435</v>
      </c>
      <c r="B56" s="19" t="s">
        <v>4</v>
      </c>
      <c r="C56" s="3" t="s">
        <v>307</v>
      </c>
      <c r="D56" s="3" t="s">
        <v>166</v>
      </c>
      <c r="E56" s="19" t="s">
        <v>9</v>
      </c>
      <c r="F56" s="32" t="s">
        <v>75</v>
      </c>
      <c r="G56" s="13">
        <v>213</v>
      </c>
      <c r="H56" s="13">
        <v>213</v>
      </c>
      <c r="I56" s="13" t="s">
        <v>139</v>
      </c>
    </row>
    <row r="57" spans="1:9" x14ac:dyDescent="0.25">
      <c r="A57" s="20">
        <v>165</v>
      </c>
      <c r="B57" s="20" t="s">
        <v>18</v>
      </c>
      <c r="C57" s="11" t="s">
        <v>229</v>
      </c>
      <c r="D57" s="11" t="s">
        <v>230</v>
      </c>
      <c r="E57" s="20" t="s">
        <v>7</v>
      </c>
      <c r="F57" s="33" t="s">
        <v>75</v>
      </c>
      <c r="G57" s="14">
        <v>140</v>
      </c>
      <c r="H57" s="14">
        <v>140</v>
      </c>
      <c r="I57" s="14" t="s">
        <v>139</v>
      </c>
    </row>
    <row r="58" spans="1:9" x14ac:dyDescent="0.25">
      <c r="A58" s="19">
        <v>260</v>
      </c>
      <c r="B58" s="19" t="s">
        <v>18</v>
      </c>
      <c r="C58" s="3" t="s">
        <v>308</v>
      </c>
      <c r="D58" s="3" t="s">
        <v>232</v>
      </c>
      <c r="E58" s="19" t="s">
        <v>6</v>
      </c>
      <c r="F58" s="32" t="s">
        <v>27</v>
      </c>
      <c r="G58" s="13">
        <v>76</v>
      </c>
      <c r="H58" s="13">
        <v>56</v>
      </c>
      <c r="I58" s="13" t="s">
        <v>139</v>
      </c>
    </row>
    <row r="59" spans="1:9" x14ac:dyDescent="0.25">
      <c r="A59" s="20">
        <v>201</v>
      </c>
      <c r="B59" s="20" t="s">
        <v>4</v>
      </c>
      <c r="C59" s="11" t="s">
        <v>125</v>
      </c>
      <c r="D59" s="11" t="s">
        <v>167</v>
      </c>
      <c r="E59" s="20" t="s">
        <v>7</v>
      </c>
      <c r="F59" s="33" t="s">
        <v>17</v>
      </c>
      <c r="G59" s="14">
        <v>339</v>
      </c>
      <c r="H59" s="14">
        <v>194</v>
      </c>
      <c r="I59" s="14" t="s">
        <v>139</v>
      </c>
    </row>
    <row r="60" spans="1:9" x14ac:dyDescent="0.25">
      <c r="A60" s="19">
        <v>170</v>
      </c>
      <c r="B60" s="19" t="s">
        <v>18</v>
      </c>
      <c r="C60" s="3" t="s">
        <v>309</v>
      </c>
      <c r="D60" s="3" t="s">
        <v>233</v>
      </c>
      <c r="E60" s="19" t="s">
        <v>8</v>
      </c>
      <c r="F60" s="32" t="s">
        <v>75</v>
      </c>
      <c r="G60" s="13">
        <v>242</v>
      </c>
      <c r="H60" s="13">
        <v>242</v>
      </c>
      <c r="I60" s="13" t="s">
        <v>139</v>
      </c>
    </row>
    <row r="61" spans="1:9" x14ac:dyDescent="0.25">
      <c r="A61" s="20">
        <v>161</v>
      </c>
      <c r="B61" s="20" t="s">
        <v>18</v>
      </c>
      <c r="C61" s="11" t="s">
        <v>46</v>
      </c>
      <c r="D61" s="11" t="s">
        <v>235</v>
      </c>
      <c r="E61" s="20" t="s">
        <v>9</v>
      </c>
      <c r="F61" s="33" t="s">
        <v>15</v>
      </c>
      <c r="G61" s="14">
        <v>306</v>
      </c>
      <c r="H61" s="14">
        <v>52</v>
      </c>
      <c r="I61" s="14" t="s">
        <v>139</v>
      </c>
    </row>
    <row r="62" spans="1:9" x14ac:dyDescent="0.25">
      <c r="A62" s="19">
        <v>302</v>
      </c>
      <c r="B62" s="19" t="s">
        <v>4</v>
      </c>
      <c r="C62" s="3" t="s">
        <v>113</v>
      </c>
      <c r="D62" s="3" t="s">
        <v>168</v>
      </c>
      <c r="E62" s="19" t="s">
        <v>8</v>
      </c>
      <c r="F62" s="32" t="s">
        <v>15</v>
      </c>
      <c r="G62" s="13">
        <v>613</v>
      </c>
      <c r="H62" s="13">
        <v>153</v>
      </c>
      <c r="I62" s="13" t="s">
        <v>139</v>
      </c>
    </row>
    <row r="63" spans="1:9" x14ac:dyDescent="0.25">
      <c r="A63" s="20">
        <v>3067</v>
      </c>
      <c r="B63" s="20" t="s">
        <v>18</v>
      </c>
      <c r="C63" s="11" t="s">
        <v>72</v>
      </c>
      <c r="D63" s="11" t="s">
        <v>236</v>
      </c>
      <c r="E63" s="20" t="s">
        <v>6</v>
      </c>
      <c r="F63" s="33" t="s">
        <v>78</v>
      </c>
      <c r="G63" s="14">
        <v>300</v>
      </c>
      <c r="H63" s="14">
        <v>27</v>
      </c>
      <c r="I63" s="14" t="s">
        <v>139</v>
      </c>
    </row>
    <row r="64" spans="1:9" x14ac:dyDescent="0.25">
      <c r="A64" s="19">
        <v>409</v>
      </c>
      <c r="B64" s="19" t="s">
        <v>4</v>
      </c>
      <c r="C64" s="3" t="s">
        <v>60</v>
      </c>
      <c r="D64" s="3" t="s">
        <v>171</v>
      </c>
      <c r="E64" s="19" t="s">
        <v>11</v>
      </c>
      <c r="F64" s="32" t="s">
        <v>15</v>
      </c>
      <c r="G64" s="13">
        <v>471</v>
      </c>
      <c r="H64" s="13">
        <v>138</v>
      </c>
      <c r="I64" s="13" t="s">
        <v>139</v>
      </c>
    </row>
    <row r="65" spans="1:9" x14ac:dyDescent="0.25">
      <c r="A65" s="20">
        <v>174</v>
      </c>
      <c r="B65" s="20" t="s">
        <v>18</v>
      </c>
      <c r="C65" s="11" t="s">
        <v>310</v>
      </c>
      <c r="D65" s="11" t="s">
        <v>237</v>
      </c>
      <c r="E65" s="20" t="s">
        <v>5</v>
      </c>
      <c r="F65" s="33" t="s">
        <v>77</v>
      </c>
      <c r="G65" s="14">
        <v>361</v>
      </c>
      <c r="H65" s="14">
        <v>217</v>
      </c>
      <c r="I65" s="14" t="s">
        <v>139</v>
      </c>
    </row>
    <row r="66" spans="1:9" x14ac:dyDescent="0.25">
      <c r="A66" s="19">
        <v>187</v>
      </c>
      <c r="B66" s="19" t="s">
        <v>18</v>
      </c>
      <c r="C66" s="3" t="s">
        <v>74</v>
      </c>
      <c r="D66" s="3" t="s">
        <v>239</v>
      </c>
      <c r="E66" s="19" t="s">
        <v>12</v>
      </c>
      <c r="F66" s="32" t="s">
        <v>311</v>
      </c>
      <c r="G66" s="13">
        <v>324</v>
      </c>
      <c r="H66" s="13">
        <v>207</v>
      </c>
      <c r="I66" s="13" t="s">
        <v>139</v>
      </c>
    </row>
    <row r="67" spans="1:9" x14ac:dyDescent="0.25">
      <c r="A67" s="20">
        <v>427</v>
      </c>
      <c r="B67" s="20" t="s">
        <v>4</v>
      </c>
      <c r="C67" s="11" t="s">
        <v>111</v>
      </c>
      <c r="D67" s="11" t="s">
        <v>169</v>
      </c>
      <c r="E67" s="20" t="s">
        <v>5</v>
      </c>
      <c r="F67" s="33" t="s">
        <v>75</v>
      </c>
      <c r="G67" s="14">
        <v>255</v>
      </c>
      <c r="H67" s="14">
        <v>255</v>
      </c>
      <c r="I67" s="14" t="s">
        <v>139</v>
      </c>
    </row>
    <row r="68" spans="1:9" x14ac:dyDescent="0.25">
      <c r="A68" s="19">
        <v>428</v>
      </c>
      <c r="B68" s="19" t="s">
        <v>4</v>
      </c>
      <c r="C68" s="3" t="s">
        <v>312</v>
      </c>
      <c r="D68" s="3" t="s">
        <v>170</v>
      </c>
      <c r="E68" s="19" t="s">
        <v>6</v>
      </c>
      <c r="F68" s="32" t="s">
        <v>75</v>
      </c>
      <c r="G68" s="13">
        <v>431</v>
      </c>
      <c r="H68" s="13">
        <v>431</v>
      </c>
      <c r="I68" s="13" t="s">
        <v>139</v>
      </c>
    </row>
    <row r="69" spans="1:9" x14ac:dyDescent="0.25">
      <c r="A69" s="20">
        <v>324</v>
      </c>
      <c r="B69" s="20" t="s">
        <v>4</v>
      </c>
      <c r="C69" s="11" t="s">
        <v>114</v>
      </c>
      <c r="D69" s="11" t="s">
        <v>172</v>
      </c>
      <c r="E69" s="20" t="s">
        <v>8</v>
      </c>
      <c r="F69" s="33" t="s">
        <v>15</v>
      </c>
      <c r="G69" s="14">
        <v>468</v>
      </c>
      <c r="H69" s="14">
        <v>117</v>
      </c>
      <c r="I69" s="14" t="s">
        <v>139</v>
      </c>
    </row>
    <row r="70" spans="1:9" x14ac:dyDescent="0.25">
      <c r="A70" s="19">
        <v>255</v>
      </c>
      <c r="B70" s="19" t="s">
        <v>18</v>
      </c>
      <c r="C70" s="3" t="s">
        <v>313</v>
      </c>
      <c r="D70" s="3" t="s">
        <v>240</v>
      </c>
      <c r="E70" s="19" t="s">
        <v>9</v>
      </c>
      <c r="F70" s="32" t="s">
        <v>20</v>
      </c>
      <c r="G70" s="13">
        <v>342</v>
      </c>
      <c r="H70" s="13">
        <v>105</v>
      </c>
      <c r="I70" s="13" t="s">
        <v>139</v>
      </c>
    </row>
    <row r="71" spans="1:9" x14ac:dyDescent="0.25">
      <c r="A71" s="20">
        <v>327</v>
      </c>
      <c r="B71" s="20" t="s">
        <v>4</v>
      </c>
      <c r="C71" s="11" t="s">
        <v>115</v>
      </c>
      <c r="D71" s="11" t="s">
        <v>173</v>
      </c>
      <c r="E71" s="20" t="s">
        <v>8</v>
      </c>
      <c r="F71" s="33" t="s">
        <v>15</v>
      </c>
      <c r="G71" s="14">
        <v>679</v>
      </c>
      <c r="H71" s="14">
        <v>159</v>
      </c>
      <c r="I71" s="14" t="s">
        <v>139</v>
      </c>
    </row>
    <row r="72" spans="1:9" x14ac:dyDescent="0.25">
      <c r="A72" s="19">
        <v>198</v>
      </c>
      <c r="B72" s="19" t="s">
        <v>18</v>
      </c>
      <c r="C72" s="3" t="s">
        <v>275</v>
      </c>
      <c r="D72" s="3" t="s">
        <v>241</v>
      </c>
      <c r="E72" s="19" t="s">
        <v>6</v>
      </c>
      <c r="F72" s="32" t="s">
        <v>75</v>
      </c>
      <c r="G72" s="13">
        <v>142</v>
      </c>
      <c r="H72" s="13">
        <v>142</v>
      </c>
      <c r="I72" s="13" t="s">
        <v>139</v>
      </c>
    </row>
    <row r="73" spans="1:9" x14ac:dyDescent="0.25">
      <c r="A73" s="20">
        <v>332</v>
      </c>
      <c r="B73" s="20" t="s">
        <v>4</v>
      </c>
      <c r="C73" s="11" t="s">
        <v>116</v>
      </c>
      <c r="D73" s="11" t="s">
        <v>174</v>
      </c>
      <c r="E73" s="20" t="s">
        <v>6</v>
      </c>
      <c r="F73" s="33" t="s">
        <v>15</v>
      </c>
      <c r="G73" s="14">
        <v>451</v>
      </c>
      <c r="H73" s="14">
        <v>88</v>
      </c>
      <c r="I73" s="14" t="s">
        <v>139</v>
      </c>
    </row>
    <row r="74" spans="1:9" x14ac:dyDescent="0.25">
      <c r="A74" s="19">
        <v>263</v>
      </c>
      <c r="B74" s="19" t="s">
        <v>18</v>
      </c>
      <c r="C74" s="3" t="s">
        <v>314</v>
      </c>
      <c r="D74" s="3" t="s">
        <v>242</v>
      </c>
      <c r="E74" s="19" t="s">
        <v>6</v>
      </c>
      <c r="F74" s="32" t="s">
        <v>75</v>
      </c>
      <c r="G74" s="13">
        <v>174</v>
      </c>
      <c r="H74" s="13">
        <v>174</v>
      </c>
      <c r="I74" s="13" t="s">
        <v>139</v>
      </c>
    </row>
    <row r="75" spans="1:9" x14ac:dyDescent="0.25">
      <c r="A75" s="20">
        <v>125</v>
      </c>
      <c r="B75" s="20" t="s">
        <v>18</v>
      </c>
      <c r="C75" s="11" t="s">
        <v>315</v>
      </c>
      <c r="D75" s="11" t="s">
        <v>243</v>
      </c>
      <c r="E75" s="20" t="s">
        <v>8</v>
      </c>
      <c r="F75" s="33" t="s">
        <v>23</v>
      </c>
      <c r="G75" s="14">
        <v>362</v>
      </c>
      <c r="H75" s="14">
        <v>272</v>
      </c>
      <c r="I75" s="14" t="s">
        <v>139</v>
      </c>
    </row>
    <row r="76" spans="1:9" x14ac:dyDescent="0.25">
      <c r="A76" s="19">
        <v>336</v>
      </c>
      <c r="B76" s="19" t="s">
        <v>4</v>
      </c>
      <c r="C76" s="3" t="s">
        <v>117</v>
      </c>
      <c r="D76" s="3" t="s">
        <v>175</v>
      </c>
      <c r="E76" s="19" t="s">
        <v>8</v>
      </c>
      <c r="F76" s="32" t="s">
        <v>15</v>
      </c>
      <c r="G76" s="13">
        <v>315</v>
      </c>
      <c r="H76" s="13">
        <v>57</v>
      </c>
      <c r="I76" s="13" t="s">
        <v>139</v>
      </c>
    </row>
    <row r="77" spans="1:9" x14ac:dyDescent="0.25">
      <c r="A77" s="20">
        <v>335</v>
      </c>
      <c r="B77" s="20" t="s">
        <v>4</v>
      </c>
      <c r="C77" s="11" t="s">
        <v>118</v>
      </c>
      <c r="D77" s="11" t="s">
        <v>176</v>
      </c>
      <c r="E77" s="20" t="s">
        <v>9</v>
      </c>
      <c r="F77" s="33" t="s">
        <v>15</v>
      </c>
      <c r="G77" s="14">
        <v>321</v>
      </c>
      <c r="H77" s="14">
        <v>85</v>
      </c>
      <c r="I77" s="14" t="s">
        <v>139</v>
      </c>
    </row>
    <row r="78" spans="1:9" x14ac:dyDescent="0.25">
      <c r="A78" s="19">
        <v>338</v>
      </c>
      <c r="B78" s="19" t="s">
        <v>4</v>
      </c>
      <c r="C78" s="3" t="s">
        <v>119</v>
      </c>
      <c r="D78" s="5" t="s">
        <v>177</v>
      </c>
      <c r="E78" s="19" t="s">
        <v>8</v>
      </c>
      <c r="F78" s="32" t="s">
        <v>15</v>
      </c>
      <c r="G78" s="13">
        <v>341</v>
      </c>
      <c r="H78" s="13">
        <v>84</v>
      </c>
      <c r="I78" s="13" t="s">
        <v>139</v>
      </c>
    </row>
    <row r="79" spans="1:9" x14ac:dyDescent="0.25">
      <c r="A79" s="9" t="s">
        <v>13</v>
      </c>
      <c r="B79" s="52"/>
      <c r="C79" s="9">
        <f>COUNTA(C3:C78)</f>
        <v>76</v>
      </c>
      <c r="D79" s="9"/>
      <c r="E79" s="9"/>
      <c r="F79" s="9"/>
      <c r="G79" s="12">
        <f>+SUM(G3:G78)</f>
        <v>28630</v>
      </c>
      <c r="H79" s="12">
        <f>+SUM(H3:H78)</f>
        <v>14022</v>
      </c>
      <c r="I79" s="12"/>
    </row>
    <row r="80" spans="1:9" x14ac:dyDescent="0.25">
      <c r="A80" s="193" t="s">
        <v>142</v>
      </c>
      <c r="B80" s="194"/>
      <c r="C80" s="193"/>
      <c r="D80" s="193"/>
      <c r="E80" s="193"/>
      <c r="F80" s="193"/>
      <c r="G80" s="193"/>
      <c r="H80" s="193"/>
      <c r="I80" s="193"/>
    </row>
    <row r="81" spans="1:10" ht="15" customHeight="1" x14ac:dyDescent="0.25">
      <c r="A81" s="192" t="s">
        <v>246</v>
      </c>
      <c r="B81" s="192"/>
      <c r="C81" s="192"/>
      <c r="D81" s="192"/>
      <c r="E81" s="192"/>
      <c r="F81" s="192"/>
      <c r="G81" s="192"/>
      <c r="H81" s="192"/>
      <c r="I81" s="192"/>
    </row>
    <row r="82" spans="1:10" x14ac:dyDescent="0.25">
      <c r="A82" s="192" t="s">
        <v>58</v>
      </c>
      <c r="B82" s="192"/>
      <c r="C82" s="192"/>
      <c r="D82" s="192"/>
      <c r="E82" s="192"/>
      <c r="F82" s="192"/>
      <c r="G82" s="192"/>
      <c r="H82" s="192"/>
      <c r="I82" s="192"/>
    </row>
    <row r="83" spans="1:10" ht="15" customHeight="1" x14ac:dyDescent="0.25">
      <c r="A83" s="195" t="s">
        <v>137</v>
      </c>
      <c r="B83" s="195"/>
      <c r="C83" s="195"/>
      <c r="D83" s="195"/>
      <c r="E83" s="195"/>
      <c r="F83" s="195"/>
      <c r="G83" s="195"/>
      <c r="H83" s="195"/>
      <c r="I83" s="195"/>
      <c r="J83" s="88"/>
    </row>
    <row r="84" spans="1:10" ht="15" customHeight="1" x14ac:dyDescent="0.25">
      <c r="G84" s="31"/>
      <c r="H84" s="31"/>
    </row>
    <row r="88" spans="1:10" x14ac:dyDescent="0.25">
      <c r="G88" s="31"/>
    </row>
  </sheetData>
  <sortState ref="A3:I78">
    <sortCondition ref="C3:C78"/>
  </sortState>
  <mergeCells count="5">
    <mergeCell ref="A1:I1"/>
    <mergeCell ref="A82:I82"/>
    <mergeCell ref="A81:I81"/>
    <mergeCell ref="A80:I80"/>
    <mergeCell ref="A83:I83"/>
  </mergeCells>
  <conditionalFormatting sqref="A3:A4">
    <cfRule type="duplicateValues" dxfId="50" priority="75"/>
  </conditionalFormatting>
  <conditionalFormatting sqref="A78">
    <cfRule type="duplicateValues" dxfId="49" priority="39"/>
  </conditionalFormatting>
  <conditionalFormatting sqref="A75:A77">
    <cfRule type="duplicateValues" dxfId="48" priority="77"/>
  </conditionalFormatting>
  <conditionalFormatting sqref="A5:A6">
    <cfRule type="duplicateValues" dxfId="47" priority="37"/>
  </conditionalFormatting>
  <conditionalFormatting sqref="A7:A8">
    <cfRule type="duplicateValues" dxfId="46" priority="36"/>
  </conditionalFormatting>
  <conditionalFormatting sqref="A9:A10">
    <cfRule type="duplicateValues" dxfId="45" priority="35"/>
  </conditionalFormatting>
  <conditionalFormatting sqref="A11:A12">
    <cfRule type="duplicateValues" dxfId="44" priority="34"/>
  </conditionalFormatting>
  <conditionalFormatting sqref="A13:A14">
    <cfRule type="duplicateValues" dxfId="43" priority="33"/>
  </conditionalFormatting>
  <conditionalFormatting sqref="A15:A16">
    <cfRule type="duplicateValues" dxfId="42" priority="32"/>
  </conditionalFormatting>
  <conditionalFormatting sqref="A17:A18">
    <cfRule type="duplicateValues" dxfId="41" priority="31"/>
  </conditionalFormatting>
  <conditionalFormatting sqref="A19:A20">
    <cfRule type="duplicateValues" dxfId="40" priority="30"/>
  </conditionalFormatting>
  <conditionalFormatting sqref="A21:A22">
    <cfRule type="duplicateValues" dxfId="39" priority="29"/>
  </conditionalFormatting>
  <conditionalFormatting sqref="A23:A24">
    <cfRule type="duplicateValues" dxfId="38" priority="28"/>
  </conditionalFormatting>
  <conditionalFormatting sqref="A25:A26">
    <cfRule type="duplicateValues" dxfId="37" priority="27"/>
  </conditionalFormatting>
  <conditionalFormatting sqref="A27:A28">
    <cfRule type="duplicateValues" dxfId="36" priority="26"/>
  </conditionalFormatting>
  <conditionalFormatting sqref="A29:A30">
    <cfRule type="duplicateValues" dxfId="35" priority="25"/>
  </conditionalFormatting>
  <conditionalFormatting sqref="A31:A32">
    <cfRule type="duplicateValues" dxfId="34" priority="24"/>
  </conditionalFormatting>
  <conditionalFormatting sqref="A33:A34">
    <cfRule type="duplicateValues" dxfId="33" priority="23"/>
  </conditionalFormatting>
  <conditionalFormatting sqref="A35:A36">
    <cfRule type="duplicateValues" dxfId="32" priority="22"/>
  </conditionalFormatting>
  <conditionalFormatting sqref="A37:A38">
    <cfRule type="duplicateValues" dxfId="31" priority="21"/>
  </conditionalFormatting>
  <conditionalFormatting sqref="A39:A40">
    <cfRule type="duplicateValues" dxfId="30" priority="20"/>
  </conditionalFormatting>
  <conditionalFormatting sqref="A41:A42">
    <cfRule type="duplicateValues" dxfId="29" priority="19"/>
  </conditionalFormatting>
  <conditionalFormatting sqref="A43:A44">
    <cfRule type="duplicateValues" dxfId="28" priority="18"/>
  </conditionalFormatting>
  <conditionalFormatting sqref="A45:A46">
    <cfRule type="duplicateValues" dxfId="27" priority="17"/>
  </conditionalFormatting>
  <conditionalFormatting sqref="A47:A48">
    <cfRule type="duplicateValues" dxfId="26" priority="16"/>
  </conditionalFormatting>
  <conditionalFormatting sqref="A49:A50">
    <cfRule type="duplicateValues" dxfId="25" priority="15"/>
  </conditionalFormatting>
  <conditionalFormatting sqref="A51:A52">
    <cfRule type="duplicateValues" dxfId="24" priority="14"/>
  </conditionalFormatting>
  <conditionalFormatting sqref="A53:A54">
    <cfRule type="duplicateValues" dxfId="23" priority="13"/>
  </conditionalFormatting>
  <conditionalFormatting sqref="A55:A56">
    <cfRule type="duplicateValues" dxfId="22" priority="12"/>
  </conditionalFormatting>
  <conditionalFormatting sqref="A57:A58">
    <cfRule type="duplicateValues" dxfId="21" priority="11"/>
  </conditionalFormatting>
  <conditionalFormatting sqref="A59:A60">
    <cfRule type="duplicateValues" dxfId="20" priority="10"/>
  </conditionalFormatting>
  <conditionalFormatting sqref="A61:A62">
    <cfRule type="duplicateValues" dxfId="19" priority="9"/>
  </conditionalFormatting>
  <conditionalFormatting sqref="A63">
    <cfRule type="duplicateValues" dxfId="18" priority="8"/>
  </conditionalFormatting>
  <conditionalFormatting sqref="A66">
    <cfRule type="duplicateValues" dxfId="17" priority="7"/>
  </conditionalFormatting>
  <conditionalFormatting sqref="A67:A68">
    <cfRule type="duplicateValues" dxfId="16" priority="6"/>
  </conditionalFormatting>
  <conditionalFormatting sqref="A69:A70">
    <cfRule type="duplicateValues" dxfId="15" priority="5"/>
  </conditionalFormatting>
  <conditionalFormatting sqref="A71:A72">
    <cfRule type="duplicateValues" dxfId="14" priority="4"/>
  </conditionalFormatting>
  <conditionalFormatting sqref="A73:A74">
    <cfRule type="duplicateValues" dxfId="13" priority="3"/>
  </conditionalFormatting>
  <conditionalFormatting sqref="A64">
    <cfRule type="duplicateValues" dxfId="12" priority="2"/>
  </conditionalFormatting>
  <conditionalFormatting sqref="A65">
    <cfRule type="duplicateValues" dxfId="11" priority="1"/>
  </conditionalFormatting>
  <pageMargins left="0.7" right="0.7" top="0.75" bottom="0.75" header="0.3" footer="0.3"/>
  <pageSetup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zoomScale="90" zoomScaleNormal="90" workbookViewId="0">
      <pane ySplit="2" topLeftCell="A3" activePane="bottomLeft" state="frozen"/>
      <selection pane="bottomLeft" activeCell="A33" sqref="A33:J33"/>
    </sheetView>
  </sheetViews>
  <sheetFormatPr defaultRowHeight="15" x14ac:dyDescent="0.25"/>
  <cols>
    <col min="1" max="1" width="10.85546875" style="166" customWidth="1"/>
    <col min="2" max="2" width="52" customWidth="1"/>
    <col min="3" max="4" width="9.7109375" customWidth="1"/>
    <col min="5" max="5" width="15.140625" customWidth="1"/>
    <col min="6" max="7" width="14.28515625" customWidth="1"/>
    <col min="8" max="8" width="28.7109375" customWidth="1"/>
    <col min="9" max="9" width="16.140625" customWidth="1"/>
    <col min="10" max="10" width="15.140625" customWidth="1"/>
  </cols>
  <sheetData>
    <row r="1" spans="1:12" ht="18.75" x14ac:dyDescent="0.25">
      <c r="A1" s="202" t="s">
        <v>180</v>
      </c>
      <c r="B1" s="202"/>
      <c r="C1" s="202"/>
      <c r="D1" s="202"/>
      <c r="E1" s="202"/>
      <c r="F1" s="202"/>
      <c r="G1" s="202"/>
      <c r="H1" s="202"/>
      <c r="I1" s="202"/>
      <c r="J1" s="202"/>
      <c r="K1" s="15"/>
    </row>
    <row r="2" spans="1:12" ht="30" x14ac:dyDescent="0.25">
      <c r="A2" s="240" t="s">
        <v>1</v>
      </c>
      <c r="B2" s="241" t="s">
        <v>2</v>
      </c>
      <c r="C2" s="241" t="s">
        <v>3</v>
      </c>
      <c r="D2" s="241" t="s">
        <v>0</v>
      </c>
      <c r="E2" s="241" t="s">
        <v>28</v>
      </c>
      <c r="F2" s="241" t="s">
        <v>29</v>
      </c>
      <c r="G2" s="241" t="s">
        <v>247</v>
      </c>
      <c r="H2" s="241" t="s">
        <v>248</v>
      </c>
      <c r="I2" s="241" t="s">
        <v>30</v>
      </c>
      <c r="J2" s="241" t="s">
        <v>249</v>
      </c>
    </row>
    <row r="3" spans="1:12" ht="15.75" x14ac:dyDescent="0.25">
      <c r="A3" s="171">
        <v>404</v>
      </c>
      <c r="B3" s="53" t="s">
        <v>121</v>
      </c>
      <c r="C3" s="54" t="s">
        <v>9</v>
      </c>
      <c r="D3" s="54" t="s">
        <v>4</v>
      </c>
      <c r="E3" s="90" t="s">
        <v>100</v>
      </c>
      <c r="F3" s="55"/>
      <c r="G3" s="93"/>
      <c r="H3" s="53"/>
      <c r="I3" s="91"/>
      <c r="J3" s="91"/>
      <c r="L3" s="56"/>
    </row>
    <row r="4" spans="1:12" ht="15.75" x14ac:dyDescent="0.25">
      <c r="A4" s="171">
        <v>182</v>
      </c>
      <c r="B4" s="53" t="s">
        <v>250</v>
      </c>
      <c r="C4" s="54" t="s">
        <v>8</v>
      </c>
      <c r="D4" s="54" t="s">
        <v>18</v>
      </c>
      <c r="E4" s="53"/>
      <c r="F4" s="53"/>
      <c r="G4" s="91"/>
      <c r="H4" s="55"/>
      <c r="I4" s="90" t="s">
        <v>100</v>
      </c>
      <c r="J4" s="91"/>
      <c r="L4" s="56"/>
    </row>
    <row r="5" spans="1:12" ht="15.75" x14ac:dyDescent="0.25">
      <c r="A5" s="171">
        <v>360</v>
      </c>
      <c r="B5" s="53" t="s">
        <v>251</v>
      </c>
      <c r="C5" s="54" t="s">
        <v>6</v>
      </c>
      <c r="D5" s="54" t="s">
        <v>4</v>
      </c>
      <c r="E5" s="55"/>
      <c r="F5" s="53"/>
      <c r="G5" s="90" t="s">
        <v>100</v>
      </c>
      <c r="H5" s="55"/>
      <c r="I5" s="93"/>
      <c r="J5" s="91"/>
      <c r="L5" s="56"/>
    </row>
    <row r="6" spans="1:12" ht="15.75" x14ac:dyDescent="0.25">
      <c r="A6" s="171">
        <v>442</v>
      </c>
      <c r="B6" s="53" t="s">
        <v>252</v>
      </c>
      <c r="C6" s="54" t="s">
        <v>7</v>
      </c>
      <c r="D6" s="54" t="s">
        <v>4</v>
      </c>
      <c r="E6" s="55"/>
      <c r="F6" s="53"/>
      <c r="G6" s="91"/>
      <c r="H6" s="90" t="s">
        <v>101</v>
      </c>
      <c r="I6" s="91"/>
      <c r="J6" s="91"/>
      <c r="L6" s="56"/>
    </row>
    <row r="7" spans="1:12" ht="15.75" x14ac:dyDescent="0.25">
      <c r="A7" s="171">
        <v>3070</v>
      </c>
      <c r="B7" s="53" t="s">
        <v>21</v>
      </c>
      <c r="C7" s="54" t="s">
        <v>5</v>
      </c>
      <c r="D7" s="54" t="s">
        <v>18</v>
      </c>
      <c r="E7" s="55"/>
      <c r="F7" s="53"/>
      <c r="G7" s="91"/>
      <c r="H7" s="53"/>
      <c r="I7" s="91"/>
      <c r="J7" s="90" t="s">
        <v>100</v>
      </c>
      <c r="L7" s="56"/>
    </row>
    <row r="8" spans="1:12" ht="15.75" x14ac:dyDescent="0.25">
      <c r="A8" s="171">
        <v>405</v>
      </c>
      <c r="B8" s="53" t="s">
        <v>104</v>
      </c>
      <c r="C8" s="54" t="s">
        <v>10</v>
      </c>
      <c r="D8" s="54" t="s">
        <v>4</v>
      </c>
      <c r="E8" s="90" t="s">
        <v>100</v>
      </c>
      <c r="F8" s="55"/>
      <c r="G8" s="93"/>
      <c r="H8" s="53"/>
      <c r="I8" s="91"/>
      <c r="J8" s="91"/>
      <c r="L8" s="56"/>
    </row>
    <row r="9" spans="1:12" ht="15.75" x14ac:dyDescent="0.25">
      <c r="A9" s="171">
        <v>248</v>
      </c>
      <c r="B9" s="53" t="s">
        <v>259</v>
      </c>
      <c r="C9" s="54" t="s">
        <v>7</v>
      </c>
      <c r="D9" s="54" t="s">
        <v>18</v>
      </c>
      <c r="E9" s="90" t="s">
        <v>100</v>
      </c>
      <c r="F9" s="55"/>
      <c r="G9" s="93"/>
      <c r="H9" s="89" t="s">
        <v>102</v>
      </c>
      <c r="I9" s="91"/>
      <c r="J9" s="91"/>
      <c r="L9" s="56"/>
    </row>
    <row r="10" spans="1:12" ht="15.75" x14ac:dyDescent="0.25">
      <c r="A10" s="172">
        <v>248</v>
      </c>
      <c r="B10" s="91" t="s">
        <v>260</v>
      </c>
      <c r="C10" s="92" t="s">
        <v>7</v>
      </c>
      <c r="D10" s="92" t="s">
        <v>18</v>
      </c>
      <c r="E10" s="90" t="s">
        <v>100</v>
      </c>
      <c r="F10" s="93"/>
      <c r="G10" s="93"/>
      <c r="H10" s="93" t="s">
        <v>102</v>
      </c>
      <c r="I10" s="91"/>
      <c r="J10" s="91"/>
      <c r="L10" s="56"/>
    </row>
    <row r="11" spans="1:12" ht="15.75" x14ac:dyDescent="0.25">
      <c r="A11" s="171">
        <v>407</v>
      </c>
      <c r="B11" s="53" t="s">
        <v>105</v>
      </c>
      <c r="C11" s="54" t="s">
        <v>6</v>
      </c>
      <c r="D11" s="54" t="s">
        <v>4</v>
      </c>
      <c r="E11" s="90" t="s">
        <v>100</v>
      </c>
      <c r="F11" s="53"/>
      <c r="G11" s="91"/>
      <c r="H11" s="53"/>
      <c r="I11" s="91"/>
      <c r="J11" s="93"/>
      <c r="L11" s="56"/>
    </row>
    <row r="12" spans="1:12" ht="15.75" x14ac:dyDescent="0.25">
      <c r="A12" s="171">
        <v>1113</v>
      </c>
      <c r="B12" s="53" t="s">
        <v>132</v>
      </c>
      <c r="C12" s="54" t="s">
        <v>12</v>
      </c>
      <c r="D12" s="54" t="s">
        <v>18</v>
      </c>
      <c r="E12" s="55"/>
      <c r="F12" s="53"/>
      <c r="G12" s="91"/>
      <c r="H12" s="53"/>
      <c r="I12" s="90" t="s">
        <v>100</v>
      </c>
      <c r="J12" s="91"/>
      <c r="L12" s="56"/>
    </row>
    <row r="13" spans="1:12" ht="15.75" x14ac:dyDescent="0.25">
      <c r="A13" s="171">
        <v>1124</v>
      </c>
      <c r="B13" s="53" t="s">
        <v>253</v>
      </c>
      <c r="C13" s="54" t="s">
        <v>12</v>
      </c>
      <c r="D13" s="54" t="s">
        <v>18</v>
      </c>
      <c r="E13" s="55"/>
      <c r="F13" s="90" t="s">
        <v>100</v>
      </c>
      <c r="G13" s="91"/>
      <c r="H13" s="55"/>
      <c r="I13" s="93"/>
      <c r="J13" s="93"/>
      <c r="L13" s="56"/>
    </row>
    <row r="14" spans="1:12" ht="15.75" x14ac:dyDescent="0.25">
      <c r="A14" s="171">
        <v>366</v>
      </c>
      <c r="B14" s="53" t="s">
        <v>254</v>
      </c>
      <c r="C14" s="54" t="s">
        <v>9</v>
      </c>
      <c r="D14" s="54" t="s">
        <v>18</v>
      </c>
      <c r="E14" s="90" t="s">
        <v>100</v>
      </c>
      <c r="F14" s="55"/>
      <c r="G14" s="93"/>
      <c r="H14" s="53"/>
      <c r="I14" s="91"/>
      <c r="J14" s="91"/>
      <c r="L14" s="56"/>
    </row>
    <row r="15" spans="1:12" ht="15.75" x14ac:dyDescent="0.25">
      <c r="A15" s="171">
        <v>413</v>
      </c>
      <c r="B15" s="53" t="s">
        <v>107</v>
      </c>
      <c r="C15" s="54" t="s">
        <v>12</v>
      </c>
      <c r="D15" s="54" t="s">
        <v>4</v>
      </c>
      <c r="E15" s="53"/>
      <c r="F15" s="53"/>
      <c r="G15" s="91"/>
      <c r="H15" s="55"/>
      <c r="I15" s="93"/>
      <c r="J15" s="90" t="s">
        <v>100</v>
      </c>
      <c r="L15" s="56"/>
    </row>
    <row r="16" spans="1:12" ht="15.75" x14ac:dyDescent="0.25">
      <c r="A16" s="171">
        <v>416</v>
      </c>
      <c r="B16" s="53" t="s">
        <v>255</v>
      </c>
      <c r="C16" s="54" t="s">
        <v>12</v>
      </c>
      <c r="D16" s="54" t="s">
        <v>4</v>
      </c>
      <c r="E16" s="53"/>
      <c r="F16" s="53"/>
      <c r="G16" s="91"/>
      <c r="H16" s="53"/>
      <c r="I16" s="91"/>
      <c r="J16" s="90" t="s">
        <v>100</v>
      </c>
      <c r="L16" s="56"/>
    </row>
    <row r="17" spans="1:12" ht="15.75" x14ac:dyDescent="0.25">
      <c r="A17" s="171">
        <v>421</v>
      </c>
      <c r="B17" s="53" t="s">
        <v>109</v>
      </c>
      <c r="C17" s="54" t="s">
        <v>5</v>
      </c>
      <c r="D17" s="54" t="s">
        <v>4</v>
      </c>
      <c r="E17" s="53"/>
      <c r="F17" s="53"/>
      <c r="G17" s="91"/>
      <c r="H17" s="53"/>
      <c r="I17" s="91"/>
      <c r="J17" s="90" t="s">
        <v>100</v>
      </c>
      <c r="L17" s="56"/>
    </row>
    <row r="18" spans="1:12" ht="15.75" x14ac:dyDescent="0.25">
      <c r="A18" s="171">
        <v>420</v>
      </c>
      <c r="B18" s="53" t="s">
        <v>256</v>
      </c>
      <c r="C18" s="54" t="s">
        <v>8</v>
      </c>
      <c r="D18" s="54" t="s">
        <v>4</v>
      </c>
      <c r="E18" s="53"/>
      <c r="F18" s="53"/>
      <c r="G18" s="91"/>
      <c r="H18" s="93" t="s">
        <v>101</v>
      </c>
      <c r="I18" s="91"/>
      <c r="J18" s="93"/>
      <c r="L18" s="56"/>
    </row>
    <row r="19" spans="1:12" ht="15.75" x14ac:dyDescent="0.25">
      <c r="A19" s="171">
        <v>135</v>
      </c>
      <c r="B19" s="53" t="s">
        <v>99</v>
      </c>
      <c r="C19" s="54" t="s">
        <v>9</v>
      </c>
      <c r="D19" s="54" t="s">
        <v>18</v>
      </c>
      <c r="E19" s="53"/>
      <c r="F19" s="53"/>
      <c r="G19" s="91"/>
      <c r="H19" s="93" t="s">
        <v>101</v>
      </c>
      <c r="I19" s="90" t="s">
        <v>100</v>
      </c>
      <c r="J19" s="93"/>
      <c r="L19" s="56"/>
    </row>
    <row r="20" spans="1:12" ht="15.75" x14ac:dyDescent="0.25">
      <c r="A20" s="172">
        <v>201</v>
      </c>
      <c r="B20" s="91" t="s">
        <v>258</v>
      </c>
      <c r="C20" s="92" t="s">
        <v>7</v>
      </c>
      <c r="D20" s="92" t="s">
        <v>4</v>
      </c>
      <c r="E20" s="91"/>
      <c r="F20" s="91"/>
      <c r="G20" s="91"/>
      <c r="H20" s="93" t="s">
        <v>101</v>
      </c>
      <c r="I20" s="92"/>
      <c r="J20" s="93"/>
      <c r="L20" s="56"/>
    </row>
    <row r="21" spans="1:12" ht="15.75" x14ac:dyDescent="0.25">
      <c r="A21" s="171">
        <v>161</v>
      </c>
      <c r="B21" s="53" t="s">
        <v>46</v>
      </c>
      <c r="C21" s="54" t="s">
        <v>9</v>
      </c>
      <c r="D21" s="54" t="s">
        <v>18</v>
      </c>
      <c r="E21" s="53"/>
      <c r="F21" s="55"/>
      <c r="G21" s="93"/>
      <c r="H21" s="53"/>
      <c r="I21" s="91"/>
      <c r="J21" s="90" t="s">
        <v>100</v>
      </c>
      <c r="L21" s="56"/>
    </row>
    <row r="22" spans="1:12" ht="15.75" x14ac:dyDescent="0.25">
      <c r="A22" s="173">
        <v>302</v>
      </c>
      <c r="B22" s="91" t="s">
        <v>257</v>
      </c>
      <c r="C22" s="92" t="s">
        <v>8</v>
      </c>
      <c r="D22" s="92" t="s">
        <v>4</v>
      </c>
      <c r="E22" s="91"/>
      <c r="F22" s="92"/>
      <c r="G22" s="92"/>
      <c r="H22" s="91"/>
      <c r="I22" s="91"/>
      <c r="J22" s="90" t="s">
        <v>100</v>
      </c>
      <c r="L22" s="56"/>
    </row>
    <row r="23" spans="1:12" ht="15.75" x14ac:dyDescent="0.25">
      <c r="A23" s="174">
        <v>187</v>
      </c>
      <c r="B23" s="53" t="s">
        <v>74</v>
      </c>
      <c r="C23" s="54" t="s">
        <v>12</v>
      </c>
      <c r="D23" s="54" t="s">
        <v>18</v>
      </c>
      <c r="E23" s="90" t="s">
        <v>100</v>
      </c>
      <c r="F23" s="53"/>
      <c r="G23" s="91"/>
      <c r="H23" s="53"/>
      <c r="I23" s="91"/>
      <c r="J23" s="93"/>
      <c r="L23" s="56"/>
    </row>
    <row r="24" spans="1:12" x14ac:dyDescent="0.25">
      <c r="A24" s="175" t="s">
        <v>13</v>
      </c>
      <c r="B24" s="95">
        <f>COUNTA(B3:B23)</f>
        <v>21</v>
      </c>
      <c r="C24" s="95"/>
      <c r="D24" s="94"/>
      <c r="E24" s="96">
        <f t="shared" ref="E24:J24" si="0">COUNTA(E3:E23)</f>
        <v>7</v>
      </c>
      <c r="F24" s="96">
        <f t="shared" si="0"/>
        <v>1</v>
      </c>
      <c r="G24" s="96">
        <f t="shared" si="0"/>
        <v>1</v>
      </c>
      <c r="H24" s="96">
        <f t="shared" si="0"/>
        <v>6</v>
      </c>
      <c r="I24" s="96">
        <f t="shared" si="0"/>
        <v>3</v>
      </c>
      <c r="J24" s="97">
        <f t="shared" si="0"/>
        <v>6</v>
      </c>
      <c r="L24" s="56"/>
    </row>
    <row r="25" spans="1:12" x14ac:dyDescent="0.25">
      <c r="A25" s="203" t="s">
        <v>317</v>
      </c>
      <c r="B25" s="204"/>
      <c r="C25" s="204"/>
      <c r="D25" s="204"/>
      <c r="E25" s="204"/>
      <c r="F25" s="204"/>
      <c r="G25" s="204"/>
      <c r="H25" s="204"/>
      <c r="I25" s="204"/>
      <c r="J25" s="181"/>
      <c r="L25" s="56"/>
    </row>
    <row r="26" spans="1:12" x14ac:dyDescent="0.25">
      <c r="A26" s="176"/>
      <c r="B26" s="177"/>
      <c r="C26" s="177"/>
      <c r="D26" s="177"/>
      <c r="E26" s="177"/>
      <c r="F26" s="177"/>
      <c r="G26" s="177"/>
      <c r="H26" s="177"/>
      <c r="I26" s="177"/>
      <c r="J26" s="178"/>
    </row>
    <row r="27" spans="1:12" x14ac:dyDescent="0.25">
      <c r="A27" s="179" t="s">
        <v>318</v>
      </c>
      <c r="B27" s="180"/>
      <c r="C27" s="180"/>
      <c r="D27" s="180"/>
      <c r="E27" s="180"/>
      <c r="F27" s="180"/>
      <c r="G27" s="180"/>
      <c r="H27" s="180"/>
      <c r="I27" s="180"/>
      <c r="J27" s="178"/>
    </row>
    <row r="28" spans="1:12" x14ac:dyDescent="0.25">
      <c r="A28" s="205" t="s">
        <v>322</v>
      </c>
      <c r="B28" s="206"/>
      <c r="C28" s="206"/>
      <c r="D28" s="206"/>
      <c r="E28" s="206"/>
      <c r="F28" s="206"/>
      <c r="G28" s="206"/>
      <c r="H28" s="206"/>
      <c r="I28" s="206"/>
      <c r="J28" s="207"/>
    </row>
    <row r="29" spans="1:12" ht="25.5" customHeight="1" x14ac:dyDescent="0.25">
      <c r="A29" s="208" t="s">
        <v>319</v>
      </c>
      <c r="B29" s="209"/>
      <c r="C29" s="209"/>
      <c r="D29" s="209"/>
      <c r="E29" s="209"/>
      <c r="F29" s="209"/>
      <c r="G29" s="209"/>
      <c r="H29" s="209"/>
      <c r="I29" s="209"/>
      <c r="J29" s="210"/>
    </row>
    <row r="30" spans="1:12" x14ac:dyDescent="0.25">
      <c r="A30" s="196" t="s">
        <v>323</v>
      </c>
      <c r="B30" s="197"/>
      <c r="C30" s="197"/>
      <c r="D30" s="197"/>
      <c r="E30" s="197"/>
      <c r="F30" s="197"/>
      <c r="G30" s="197"/>
      <c r="H30" s="197"/>
      <c r="I30" s="197"/>
      <c r="J30" s="198"/>
    </row>
    <row r="31" spans="1:12" x14ac:dyDescent="0.25">
      <c r="A31" s="196" t="s">
        <v>324</v>
      </c>
      <c r="B31" s="197"/>
      <c r="C31" s="197"/>
      <c r="D31" s="197"/>
      <c r="E31" s="197"/>
      <c r="F31" s="197"/>
      <c r="G31" s="197"/>
      <c r="H31" s="197"/>
      <c r="I31" s="197"/>
      <c r="J31" s="198"/>
    </row>
    <row r="32" spans="1:12" x14ac:dyDescent="0.25">
      <c r="A32" s="196" t="s">
        <v>320</v>
      </c>
      <c r="B32" s="197"/>
      <c r="C32" s="197"/>
      <c r="D32" s="197"/>
      <c r="E32" s="197"/>
      <c r="F32" s="197"/>
      <c r="G32" s="197"/>
      <c r="H32" s="197"/>
      <c r="I32" s="197"/>
      <c r="J32" s="198"/>
    </row>
    <row r="33" spans="1:10" x14ac:dyDescent="0.25">
      <c r="A33" s="199" t="s">
        <v>321</v>
      </c>
      <c r="B33" s="200"/>
      <c r="C33" s="200"/>
      <c r="D33" s="200"/>
      <c r="E33" s="200"/>
      <c r="F33" s="200"/>
      <c r="G33" s="200"/>
      <c r="H33" s="200"/>
      <c r="I33" s="200"/>
      <c r="J33" s="201"/>
    </row>
  </sheetData>
  <mergeCells count="8">
    <mergeCell ref="A31:J31"/>
    <mergeCell ref="A32:J32"/>
    <mergeCell ref="A33:J33"/>
    <mergeCell ref="A1:J1"/>
    <mergeCell ref="A25:I25"/>
    <mergeCell ref="A28:J28"/>
    <mergeCell ref="A29:J29"/>
    <mergeCell ref="A30:J30"/>
  </mergeCells>
  <pageMargins left="0.7" right="0.7" top="0.75" bottom="0.75" header="0.3" footer="0.3"/>
  <pageSetup scale="65" fitToHeight="0" orientation="landscape"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90" zoomScaleNormal="90" workbookViewId="0">
      <selection activeCell="G23" sqref="G23"/>
    </sheetView>
  </sheetViews>
  <sheetFormatPr defaultRowHeight="15" x14ac:dyDescent="0.25"/>
  <cols>
    <col min="1" max="1" width="14.28515625" customWidth="1"/>
    <col min="2" max="2" width="21.28515625" customWidth="1"/>
    <col min="3" max="3" width="19.140625" customWidth="1"/>
    <col min="4" max="7" width="14.28515625" customWidth="1"/>
    <col min="8" max="8" width="10.5703125" customWidth="1"/>
    <col min="10" max="11" width="8.7109375" customWidth="1"/>
  </cols>
  <sheetData>
    <row r="1" spans="1:15" ht="19.5" thickBot="1" x14ac:dyDescent="0.3">
      <c r="A1" s="17" t="s">
        <v>181</v>
      </c>
      <c r="B1" s="17"/>
      <c r="C1" s="17"/>
      <c r="D1" s="17"/>
      <c r="E1" s="17"/>
      <c r="F1" s="17"/>
      <c r="G1" s="17"/>
      <c r="H1" s="17"/>
      <c r="I1" s="17"/>
      <c r="J1" s="17"/>
      <c r="K1" s="16"/>
      <c r="L1" s="15"/>
      <c r="M1" s="15"/>
      <c r="N1" s="15"/>
      <c r="O1" s="15"/>
    </row>
    <row r="2" spans="1:15" ht="15.75" customHeight="1" x14ac:dyDescent="0.25">
      <c r="A2" s="211" t="s">
        <v>31</v>
      </c>
      <c r="B2" s="211" t="s">
        <v>261</v>
      </c>
      <c r="C2" s="213"/>
      <c r="D2" s="213"/>
      <c r="E2" s="213"/>
      <c r="F2" s="213"/>
      <c r="G2" s="214"/>
    </row>
    <row r="3" spans="1:15" ht="51.75" thickBot="1" x14ac:dyDescent="0.3">
      <c r="A3" s="212"/>
      <c r="B3" s="98" t="s">
        <v>327</v>
      </c>
      <c r="C3" s="98" t="s">
        <v>326</v>
      </c>
      <c r="D3" s="99" t="s">
        <v>35</v>
      </c>
      <c r="E3" s="99" t="s">
        <v>131</v>
      </c>
      <c r="F3" s="99" t="s">
        <v>32</v>
      </c>
      <c r="G3" s="100" t="s">
        <v>33</v>
      </c>
    </row>
    <row r="4" spans="1:15" ht="15.75" thickBot="1" x14ac:dyDescent="0.3">
      <c r="A4" s="57" t="s">
        <v>34</v>
      </c>
      <c r="B4" s="182">
        <v>19663</v>
      </c>
      <c r="C4" s="183">
        <v>3877</v>
      </c>
      <c r="D4" s="101">
        <v>0.19700000000000001</v>
      </c>
      <c r="E4" s="101">
        <v>2.3E-2</v>
      </c>
      <c r="F4" s="60">
        <f t="shared" ref="F4:F12" si="0">D4+E4</f>
        <v>0.22</v>
      </c>
      <c r="G4" s="61">
        <f t="shared" ref="G4:G12" si="1">D4-E4</f>
        <v>0.17400000000000002</v>
      </c>
    </row>
    <row r="5" spans="1:15" x14ac:dyDescent="0.25">
      <c r="A5" s="58" t="s">
        <v>7</v>
      </c>
      <c r="B5" s="184">
        <v>1615</v>
      </c>
      <c r="C5" s="185">
        <v>216</v>
      </c>
      <c r="D5" s="62">
        <v>0.13400000000000001</v>
      </c>
      <c r="E5" s="62">
        <v>6.4000000000000001E-2</v>
      </c>
      <c r="F5" s="63">
        <f t="shared" si="0"/>
        <v>0.19800000000000001</v>
      </c>
      <c r="G5" s="64">
        <f t="shared" si="1"/>
        <v>7.0000000000000007E-2</v>
      </c>
    </row>
    <row r="6" spans="1:15" x14ac:dyDescent="0.25">
      <c r="A6" s="58" t="s">
        <v>11</v>
      </c>
      <c r="B6" s="186">
        <v>393</v>
      </c>
      <c r="C6" s="187">
        <v>215</v>
      </c>
      <c r="D6" s="65">
        <v>0.54700000000000004</v>
      </c>
      <c r="E6" s="65">
        <v>0.16600000000000001</v>
      </c>
      <c r="F6" s="66">
        <f t="shared" si="0"/>
        <v>0.71300000000000008</v>
      </c>
      <c r="G6" s="67">
        <f t="shared" si="1"/>
        <v>0.38100000000000001</v>
      </c>
    </row>
    <row r="7" spans="1:15" x14ac:dyDescent="0.25">
      <c r="A7" s="58" t="s">
        <v>10</v>
      </c>
      <c r="B7" s="186">
        <v>2181</v>
      </c>
      <c r="C7" s="187">
        <v>1426</v>
      </c>
      <c r="D7" s="65">
        <v>0.65400000000000003</v>
      </c>
      <c r="E7" s="65">
        <v>6.0999999999999999E-2</v>
      </c>
      <c r="F7" s="66">
        <f t="shared" si="0"/>
        <v>0.71500000000000008</v>
      </c>
      <c r="G7" s="67">
        <f t="shared" si="1"/>
        <v>0.59299999999999997</v>
      </c>
    </row>
    <row r="8" spans="1:15" x14ac:dyDescent="0.25">
      <c r="A8" s="58" t="s">
        <v>8</v>
      </c>
      <c r="B8" s="186">
        <v>3288</v>
      </c>
      <c r="C8" s="187">
        <v>780</v>
      </c>
      <c r="D8" s="65">
        <v>0.23699999999999999</v>
      </c>
      <c r="E8" s="65">
        <v>7.0999999999999994E-2</v>
      </c>
      <c r="F8" s="66">
        <f t="shared" si="0"/>
        <v>0.308</v>
      </c>
      <c r="G8" s="67">
        <f t="shared" si="1"/>
        <v>0.16599999999999998</v>
      </c>
    </row>
    <row r="9" spans="1:15" x14ac:dyDescent="0.25">
      <c r="A9" s="58" t="s">
        <v>9</v>
      </c>
      <c r="B9" s="186">
        <v>2109</v>
      </c>
      <c r="C9" s="187">
        <v>390</v>
      </c>
      <c r="D9" s="65">
        <v>0.185</v>
      </c>
      <c r="E9" s="65">
        <v>5.7999999999999996E-2</v>
      </c>
      <c r="F9" s="66">
        <f t="shared" si="0"/>
        <v>0.24299999999999999</v>
      </c>
      <c r="G9" s="67">
        <f t="shared" si="1"/>
        <v>0.127</v>
      </c>
    </row>
    <row r="10" spans="1:15" x14ac:dyDescent="0.25">
      <c r="A10" s="58" t="s">
        <v>6</v>
      </c>
      <c r="B10" s="186">
        <v>1916</v>
      </c>
      <c r="C10" s="187">
        <v>298</v>
      </c>
      <c r="D10" s="65">
        <v>0.156</v>
      </c>
      <c r="E10" s="65">
        <v>4.8000000000000001E-2</v>
      </c>
      <c r="F10" s="66">
        <f t="shared" si="0"/>
        <v>0.20400000000000001</v>
      </c>
      <c r="G10" s="67">
        <f t="shared" si="1"/>
        <v>0.108</v>
      </c>
    </row>
    <row r="11" spans="1:15" x14ac:dyDescent="0.25">
      <c r="A11" s="58" t="s">
        <v>5</v>
      </c>
      <c r="B11" s="186">
        <v>3577</v>
      </c>
      <c r="C11" s="187">
        <v>208</v>
      </c>
      <c r="D11" s="65">
        <v>5.8000000000000003E-2</v>
      </c>
      <c r="E11" s="65">
        <v>3.1E-2</v>
      </c>
      <c r="F11" s="66">
        <f t="shared" si="0"/>
        <v>8.8999999999999996E-2</v>
      </c>
      <c r="G11" s="67">
        <f t="shared" si="1"/>
        <v>2.7000000000000003E-2</v>
      </c>
    </row>
    <row r="12" spans="1:15" ht="15.75" thickBot="1" x14ac:dyDescent="0.3">
      <c r="A12" s="59" t="s">
        <v>12</v>
      </c>
      <c r="B12" s="188">
        <v>4584</v>
      </c>
      <c r="C12" s="189">
        <v>344</v>
      </c>
      <c r="D12" s="68">
        <v>7.4999999999999997E-2</v>
      </c>
      <c r="E12" s="68">
        <v>3.3000000000000002E-2</v>
      </c>
      <c r="F12" s="69">
        <f t="shared" si="0"/>
        <v>0.108</v>
      </c>
      <c r="G12" s="70">
        <f t="shared" si="1"/>
        <v>4.1999999999999996E-2</v>
      </c>
    </row>
    <row r="13" spans="1:15" ht="22.5" customHeight="1" x14ac:dyDescent="0.25">
      <c r="A13" s="215" t="s">
        <v>328</v>
      </c>
      <c r="B13" s="215"/>
      <c r="C13" s="215"/>
      <c r="D13" s="215"/>
      <c r="E13" s="215"/>
      <c r="F13" s="215"/>
      <c r="G13" s="215"/>
    </row>
    <row r="15" spans="1:15" x14ac:dyDescent="0.25">
      <c r="D15" s="18"/>
    </row>
    <row r="16" spans="1:15" x14ac:dyDescent="0.25">
      <c r="D16" s="18"/>
      <c r="G16" s="18"/>
      <c r="K16" s="18"/>
    </row>
    <row r="17" spans="4:11" x14ac:dyDescent="0.25">
      <c r="D17" s="18"/>
      <c r="G17" s="18"/>
      <c r="K17" s="18"/>
    </row>
    <row r="18" spans="4:11" x14ac:dyDescent="0.25">
      <c r="D18" s="18"/>
      <c r="G18" s="18"/>
      <c r="K18" s="18"/>
    </row>
    <row r="19" spans="4:11" x14ac:dyDescent="0.25">
      <c r="D19" s="18"/>
      <c r="G19" s="18"/>
      <c r="K19" s="18"/>
    </row>
    <row r="20" spans="4:11" x14ac:dyDescent="0.25">
      <c r="D20" s="18"/>
      <c r="G20" s="18"/>
      <c r="K20" s="18"/>
    </row>
    <row r="21" spans="4:11" x14ac:dyDescent="0.25">
      <c r="D21" s="18"/>
      <c r="G21" s="18"/>
      <c r="K21" s="18"/>
    </row>
    <row r="22" spans="4:11" x14ac:dyDescent="0.25">
      <c r="D22" s="18"/>
      <c r="G22" s="18"/>
      <c r="K22" s="18"/>
    </row>
    <row r="23" spans="4:11" x14ac:dyDescent="0.25">
      <c r="D23" s="18"/>
      <c r="G23" s="18"/>
      <c r="K23" s="18"/>
    </row>
    <row r="24" spans="4:11" x14ac:dyDescent="0.25">
      <c r="G24" s="18"/>
      <c r="K24" s="18"/>
    </row>
  </sheetData>
  <mergeCells count="3">
    <mergeCell ref="A2:A3"/>
    <mergeCell ref="B2:G2"/>
    <mergeCell ref="A13:G13"/>
  </mergeCells>
  <pageMargins left="0.7" right="0.7" top="0.75" bottom="0.75" header="0.3" footer="0.3"/>
  <pageSetup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L59"/>
  <sheetViews>
    <sheetView topLeftCell="B1" zoomScale="85" zoomScaleNormal="85" zoomScaleSheetLayoutView="100" workbookViewId="0">
      <pane ySplit="3" topLeftCell="A4" activePane="bottomLeft" state="frozen"/>
      <selection activeCell="C4" sqref="C4:C31"/>
      <selection pane="bottomLeft" activeCell="F53" sqref="F53"/>
    </sheetView>
  </sheetViews>
  <sheetFormatPr defaultRowHeight="15" x14ac:dyDescent="0.25"/>
  <cols>
    <col min="1" max="1" width="14.140625" style="166" bestFit="1" customWidth="1"/>
    <col min="2" max="2" width="120.28515625" bestFit="1" customWidth="1"/>
    <col min="3" max="3" width="31.28515625" bestFit="1" customWidth="1"/>
    <col min="4" max="4" width="10.7109375" customWidth="1"/>
    <col min="5" max="5" width="16.85546875" customWidth="1"/>
    <col min="6" max="9" width="20.7109375" customWidth="1"/>
    <col min="10" max="10" width="14.28515625" customWidth="1"/>
    <col min="11" max="11" width="15.7109375" style="85" customWidth="1"/>
  </cols>
  <sheetData>
    <row r="1" spans="1:63" ht="18.75" customHeight="1" x14ac:dyDescent="0.25">
      <c r="A1" s="217" t="s">
        <v>182</v>
      </c>
      <c r="B1" s="217"/>
      <c r="C1" s="217"/>
      <c r="D1" s="217"/>
      <c r="E1" s="217"/>
      <c r="F1" s="217"/>
      <c r="G1" s="217"/>
      <c r="H1" s="217"/>
      <c r="I1" s="217"/>
      <c r="J1" s="217"/>
      <c r="K1" s="217"/>
    </row>
    <row r="2" spans="1:63" ht="18" customHeight="1" thickBot="1" x14ac:dyDescent="0.3">
      <c r="A2" s="216" t="s">
        <v>64</v>
      </c>
      <c r="B2" s="216"/>
      <c r="C2" s="216"/>
      <c r="D2" s="216"/>
      <c r="E2" s="216"/>
      <c r="F2" s="216"/>
      <c r="G2" s="216"/>
      <c r="H2" s="216"/>
      <c r="I2" s="216"/>
      <c r="J2" s="216"/>
      <c r="K2" s="216"/>
    </row>
    <row r="3" spans="1:63" s="1" customFormat="1" ht="32.25" customHeight="1" x14ac:dyDescent="0.25">
      <c r="A3" s="38" t="s">
        <v>1</v>
      </c>
      <c r="B3" s="39" t="s">
        <v>2</v>
      </c>
      <c r="C3" s="39" t="s">
        <v>265</v>
      </c>
      <c r="D3" s="39" t="s">
        <v>3</v>
      </c>
      <c r="E3" s="39" t="s">
        <v>14</v>
      </c>
      <c r="F3" s="39" t="s">
        <v>266</v>
      </c>
      <c r="G3" s="39" t="s">
        <v>267</v>
      </c>
      <c r="H3" s="39" t="s">
        <v>145</v>
      </c>
      <c r="I3" s="39" t="s">
        <v>268</v>
      </c>
      <c r="J3" s="83" t="s">
        <v>269</v>
      </c>
      <c r="K3" s="84" t="s">
        <v>136</v>
      </c>
    </row>
    <row r="4" spans="1:63" s="4" customFormat="1" ht="15.75" x14ac:dyDescent="0.25">
      <c r="A4" s="157" t="s">
        <v>244</v>
      </c>
      <c r="B4" s="103" t="s">
        <v>185</v>
      </c>
      <c r="C4" s="103" t="s">
        <v>186</v>
      </c>
      <c r="D4" s="104" t="s">
        <v>12</v>
      </c>
      <c r="E4" s="104" t="s">
        <v>15</v>
      </c>
      <c r="F4" s="105">
        <v>932</v>
      </c>
      <c r="G4" s="105">
        <v>247</v>
      </c>
      <c r="H4" s="106">
        <f>G4/F4</f>
        <v>0.26502145922746784</v>
      </c>
      <c r="I4" s="105">
        <v>1112</v>
      </c>
      <c r="J4" s="106">
        <f>F4/I4</f>
        <v>0.83812949640287771</v>
      </c>
      <c r="K4" s="138">
        <f>ROUND(H4*I4,0)</f>
        <v>295</v>
      </c>
    </row>
    <row r="5" spans="1:63" s="4" customFormat="1" ht="15.75" x14ac:dyDescent="0.25">
      <c r="A5" s="158">
        <v>3068</v>
      </c>
      <c r="B5" s="107" t="s">
        <v>36</v>
      </c>
      <c r="C5" s="107" t="s">
        <v>187</v>
      </c>
      <c r="D5" s="108" t="s">
        <v>11</v>
      </c>
      <c r="E5" s="108" t="s">
        <v>25</v>
      </c>
      <c r="F5" s="109">
        <v>599</v>
      </c>
      <c r="G5" s="109">
        <v>341</v>
      </c>
      <c r="H5" s="110">
        <f t="shared" ref="H5:H8" si="0">G5/F5</f>
        <v>0.56928213689482465</v>
      </c>
      <c r="I5" s="111">
        <v>620</v>
      </c>
      <c r="J5" s="110">
        <f t="shared" ref="J5:J18" si="1">F5/I5</f>
        <v>0.96612903225806457</v>
      </c>
      <c r="K5" s="102">
        <f t="shared" ref="K5:K22" si="2">ROUND(H5*I5,0)</f>
        <v>353</v>
      </c>
    </row>
    <row r="6" spans="1:63" x14ac:dyDescent="0.25">
      <c r="A6" s="157" t="s">
        <v>79</v>
      </c>
      <c r="B6" s="103" t="s">
        <v>80</v>
      </c>
      <c r="C6" s="103" t="s">
        <v>188</v>
      </c>
      <c r="D6" s="104" t="s">
        <v>8</v>
      </c>
      <c r="E6" s="104" t="s">
        <v>62</v>
      </c>
      <c r="F6" s="105">
        <v>983</v>
      </c>
      <c r="G6" s="105">
        <v>241</v>
      </c>
      <c r="H6" s="106">
        <f t="shared" si="0"/>
        <v>0.2451678535096643</v>
      </c>
      <c r="I6" s="105">
        <v>1000</v>
      </c>
      <c r="J6" s="106">
        <f t="shared" si="1"/>
        <v>0.98299999999999998</v>
      </c>
      <c r="K6" s="139">
        <f t="shared" si="2"/>
        <v>245</v>
      </c>
    </row>
    <row r="7" spans="1:63" x14ac:dyDescent="0.25">
      <c r="A7" s="158">
        <v>1103</v>
      </c>
      <c r="B7" s="107" t="s">
        <v>38</v>
      </c>
      <c r="C7" s="107" t="s">
        <v>189</v>
      </c>
      <c r="D7" s="108" t="s">
        <v>8</v>
      </c>
      <c r="E7" s="108" t="s">
        <v>15</v>
      </c>
      <c r="F7" s="109">
        <v>276</v>
      </c>
      <c r="G7" s="109">
        <v>68</v>
      </c>
      <c r="H7" s="112">
        <f t="shared" si="0"/>
        <v>0.24637681159420291</v>
      </c>
      <c r="I7" s="109">
        <v>308</v>
      </c>
      <c r="J7" s="112">
        <f t="shared" si="1"/>
        <v>0.89610389610389607</v>
      </c>
      <c r="K7" s="140">
        <f t="shared" si="2"/>
        <v>76</v>
      </c>
    </row>
    <row r="8" spans="1:63" x14ac:dyDescent="0.25">
      <c r="A8" s="157">
        <v>1104</v>
      </c>
      <c r="B8" s="103" t="s">
        <v>39</v>
      </c>
      <c r="C8" s="103" t="s">
        <v>190</v>
      </c>
      <c r="D8" s="104" t="s">
        <v>6</v>
      </c>
      <c r="E8" s="104" t="s">
        <v>19</v>
      </c>
      <c r="F8" s="105">
        <v>238</v>
      </c>
      <c r="G8" s="105">
        <v>72</v>
      </c>
      <c r="H8" s="106">
        <f t="shared" si="0"/>
        <v>0.30252100840336132</v>
      </c>
      <c r="I8" s="105">
        <v>280</v>
      </c>
      <c r="J8" s="106">
        <f t="shared" si="1"/>
        <v>0.85</v>
      </c>
      <c r="K8" s="139">
        <f t="shared" si="2"/>
        <v>85</v>
      </c>
    </row>
    <row r="9" spans="1:63" x14ac:dyDescent="0.25">
      <c r="A9" s="158">
        <v>1105</v>
      </c>
      <c r="B9" s="107" t="s">
        <v>40</v>
      </c>
      <c r="C9" s="107" t="s">
        <v>191</v>
      </c>
      <c r="D9" s="108" t="s">
        <v>12</v>
      </c>
      <c r="E9" s="33" t="s">
        <v>15</v>
      </c>
      <c r="F9" s="109">
        <v>253</v>
      </c>
      <c r="G9" s="109">
        <v>60</v>
      </c>
      <c r="H9" s="112">
        <f t="shared" ref="H9:H11" si="3">G9/F9</f>
        <v>0.23715415019762845</v>
      </c>
      <c r="I9" s="109">
        <v>280</v>
      </c>
      <c r="J9" s="112">
        <f t="shared" si="1"/>
        <v>0.90357142857142858</v>
      </c>
      <c r="K9" s="140">
        <f t="shared" si="2"/>
        <v>66</v>
      </c>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row>
    <row r="10" spans="1:63" x14ac:dyDescent="0.25">
      <c r="A10" s="159">
        <v>1106</v>
      </c>
      <c r="B10" s="113" t="s">
        <v>41</v>
      </c>
      <c r="C10" s="113" t="s">
        <v>192</v>
      </c>
      <c r="D10" s="114" t="s">
        <v>8</v>
      </c>
      <c r="E10" s="32" t="s">
        <v>15</v>
      </c>
      <c r="F10" s="115">
        <v>257</v>
      </c>
      <c r="G10" s="115">
        <v>72</v>
      </c>
      <c r="H10" s="116">
        <f>G10/F10</f>
        <v>0.28015564202334631</v>
      </c>
      <c r="I10" s="115">
        <v>280</v>
      </c>
      <c r="J10" s="116">
        <f t="shared" si="1"/>
        <v>0.91785714285714282</v>
      </c>
      <c r="K10" s="141">
        <f t="shared" si="2"/>
        <v>78</v>
      </c>
    </row>
    <row r="11" spans="1:63" x14ac:dyDescent="0.25">
      <c r="A11" s="158">
        <v>1107</v>
      </c>
      <c r="B11" s="107" t="s">
        <v>42</v>
      </c>
      <c r="C11" s="107" t="s">
        <v>193</v>
      </c>
      <c r="D11" s="108" t="s">
        <v>6</v>
      </c>
      <c r="E11" s="117" t="s">
        <v>19</v>
      </c>
      <c r="F11" s="109">
        <v>234</v>
      </c>
      <c r="G11" s="109">
        <v>74</v>
      </c>
      <c r="H11" s="112">
        <f t="shared" si="3"/>
        <v>0.31623931623931623</v>
      </c>
      <c r="I11" s="109">
        <v>280</v>
      </c>
      <c r="J11" s="112">
        <f t="shared" si="1"/>
        <v>0.83571428571428574</v>
      </c>
      <c r="K11" s="140">
        <f t="shared" si="2"/>
        <v>89</v>
      </c>
    </row>
    <row r="12" spans="1:63" x14ac:dyDescent="0.25">
      <c r="A12" s="157">
        <v>1108</v>
      </c>
      <c r="B12" s="103" t="s">
        <v>43</v>
      </c>
      <c r="C12" s="103" t="s">
        <v>194</v>
      </c>
      <c r="D12" s="104" t="s">
        <v>9</v>
      </c>
      <c r="E12" s="104" t="s">
        <v>19</v>
      </c>
      <c r="F12" s="105">
        <v>184</v>
      </c>
      <c r="G12" s="105">
        <v>49</v>
      </c>
      <c r="H12" s="106">
        <f>G12/F12</f>
        <v>0.26630434782608697</v>
      </c>
      <c r="I12" s="105">
        <v>280</v>
      </c>
      <c r="J12" s="106">
        <f t="shared" si="1"/>
        <v>0.65714285714285714</v>
      </c>
      <c r="K12" s="139">
        <f t="shared" si="2"/>
        <v>75</v>
      </c>
    </row>
    <row r="13" spans="1:63" s="4" customFormat="1" ht="15.75" x14ac:dyDescent="0.25">
      <c r="A13" s="158">
        <v>127</v>
      </c>
      <c r="B13" s="107" t="s">
        <v>66</v>
      </c>
      <c r="C13" s="107" t="s">
        <v>195</v>
      </c>
      <c r="D13" s="108" t="s">
        <v>7</v>
      </c>
      <c r="E13" s="108" t="s">
        <v>76</v>
      </c>
      <c r="F13" s="109">
        <v>306</v>
      </c>
      <c r="G13" s="109">
        <v>226</v>
      </c>
      <c r="H13" s="112">
        <f t="shared" ref="H13:H52" si="4">G13/F13</f>
        <v>0.73856209150326801</v>
      </c>
      <c r="I13" s="109">
        <v>414</v>
      </c>
      <c r="J13" s="112">
        <f t="shared" si="1"/>
        <v>0.73913043478260865</v>
      </c>
      <c r="K13" s="140">
        <f t="shared" si="2"/>
        <v>306</v>
      </c>
    </row>
    <row r="14" spans="1:63" x14ac:dyDescent="0.25">
      <c r="A14" s="157" t="s">
        <v>81</v>
      </c>
      <c r="B14" s="103" t="s">
        <v>196</v>
      </c>
      <c r="C14" s="103" t="s">
        <v>197</v>
      </c>
      <c r="D14" s="104" t="s">
        <v>5</v>
      </c>
      <c r="E14" s="104" t="s">
        <v>77</v>
      </c>
      <c r="F14" s="105">
        <v>637</v>
      </c>
      <c r="G14" s="105">
        <v>278</v>
      </c>
      <c r="H14" s="106">
        <f t="shared" si="4"/>
        <v>0.43642072213500788</v>
      </c>
      <c r="I14" s="105">
        <v>825</v>
      </c>
      <c r="J14" s="106">
        <f t="shared" si="1"/>
        <v>0.7721212121212121</v>
      </c>
      <c r="K14" s="139">
        <f t="shared" si="2"/>
        <v>360</v>
      </c>
    </row>
    <row r="15" spans="1:63" s="2" customFormat="1" x14ac:dyDescent="0.25">
      <c r="A15" s="158">
        <v>210</v>
      </c>
      <c r="B15" s="107" t="s">
        <v>198</v>
      </c>
      <c r="C15" s="107" t="s">
        <v>199</v>
      </c>
      <c r="D15" s="108" t="s">
        <v>9</v>
      </c>
      <c r="E15" s="108" t="s">
        <v>15</v>
      </c>
      <c r="F15" s="109">
        <v>522</v>
      </c>
      <c r="G15" s="109">
        <v>87</v>
      </c>
      <c r="H15" s="112">
        <f t="shared" si="4"/>
        <v>0.16666666666666666</v>
      </c>
      <c r="I15" s="111">
        <v>624</v>
      </c>
      <c r="J15" s="110">
        <f t="shared" si="1"/>
        <v>0.83653846153846156</v>
      </c>
      <c r="K15" s="102">
        <f t="shared" si="2"/>
        <v>104</v>
      </c>
    </row>
    <row r="16" spans="1:63" s="6" customFormat="1" ht="15.75" x14ac:dyDescent="0.25">
      <c r="A16" s="157">
        <v>3069</v>
      </c>
      <c r="B16" s="103" t="s">
        <v>200</v>
      </c>
      <c r="C16" s="103" t="s">
        <v>201</v>
      </c>
      <c r="D16" s="104" t="s">
        <v>9</v>
      </c>
      <c r="E16" s="104" t="s">
        <v>22</v>
      </c>
      <c r="F16" s="105">
        <v>341</v>
      </c>
      <c r="G16" s="105">
        <v>31</v>
      </c>
      <c r="H16" s="106">
        <f t="shared" si="4"/>
        <v>9.0909090909090912E-2</v>
      </c>
      <c r="I16" s="105">
        <v>639</v>
      </c>
      <c r="J16" s="106">
        <f t="shared" si="1"/>
        <v>0.53364632237871679</v>
      </c>
      <c r="K16" s="139">
        <f t="shared" si="2"/>
        <v>58</v>
      </c>
    </row>
    <row r="17" spans="1:11" s="2" customFormat="1" x14ac:dyDescent="0.25">
      <c r="A17" s="158" t="s">
        <v>92</v>
      </c>
      <c r="B17" s="107" t="s">
        <v>91</v>
      </c>
      <c r="C17" s="107" t="s">
        <v>202</v>
      </c>
      <c r="D17" s="108" t="s">
        <v>5</v>
      </c>
      <c r="E17" s="108" t="s">
        <v>16</v>
      </c>
      <c r="F17" s="109">
        <v>730</v>
      </c>
      <c r="G17" s="109">
        <v>127</v>
      </c>
      <c r="H17" s="112">
        <f t="shared" si="4"/>
        <v>0.17397260273972603</v>
      </c>
      <c r="I17" s="109">
        <v>763</v>
      </c>
      <c r="J17" s="112">
        <f t="shared" si="1"/>
        <v>0.95674967234600261</v>
      </c>
      <c r="K17" s="140">
        <f t="shared" si="2"/>
        <v>133</v>
      </c>
    </row>
    <row r="18" spans="1:11" s="2" customFormat="1" x14ac:dyDescent="0.25">
      <c r="A18" s="157">
        <v>196</v>
      </c>
      <c r="B18" s="103" t="s">
        <v>44</v>
      </c>
      <c r="C18" s="103" t="s">
        <v>203</v>
      </c>
      <c r="D18" s="104" t="s">
        <v>9</v>
      </c>
      <c r="E18" s="104" t="s">
        <v>17</v>
      </c>
      <c r="F18" s="105">
        <v>330</v>
      </c>
      <c r="G18" s="105">
        <v>179</v>
      </c>
      <c r="H18" s="106">
        <f t="shared" si="4"/>
        <v>0.54242424242424248</v>
      </c>
      <c r="I18" s="105">
        <v>320</v>
      </c>
      <c r="J18" s="106">
        <f t="shared" si="1"/>
        <v>1.03125</v>
      </c>
      <c r="K18" s="139">
        <f t="shared" si="2"/>
        <v>174</v>
      </c>
    </row>
    <row r="19" spans="1:11" x14ac:dyDescent="0.25">
      <c r="A19" s="158">
        <v>3070</v>
      </c>
      <c r="B19" s="118" t="s">
        <v>21</v>
      </c>
      <c r="C19" s="107" t="s">
        <v>204</v>
      </c>
      <c r="D19" s="118" t="s">
        <v>5</v>
      </c>
      <c r="E19" s="108" t="s">
        <v>16</v>
      </c>
      <c r="F19" s="109">
        <v>505</v>
      </c>
      <c r="G19" s="109">
        <v>73</v>
      </c>
      <c r="H19" s="112">
        <f t="shared" si="4"/>
        <v>0.14455445544554454</v>
      </c>
      <c r="I19" s="111">
        <v>700</v>
      </c>
      <c r="J19" s="110">
        <f>F19/I19</f>
        <v>0.72142857142857142</v>
      </c>
      <c r="K19" s="102">
        <f>ROUND(H19*I19,0)</f>
        <v>101</v>
      </c>
    </row>
    <row r="20" spans="1:11" ht="15.75" thickBot="1" x14ac:dyDescent="0.3">
      <c r="A20" s="160">
        <v>234</v>
      </c>
      <c r="B20" s="125" t="s">
        <v>26</v>
      </c>
      <c r="C20" s="124" t="s">
        <v>205</v>
      </c>
      <c r="D20" s="125" t="s">
        <v>12</v>
      </c>
      <c r="E20" s="126" t="s">
        <v>289</v>
      </c>
      <c r="F20" s="127">
        <v>656</v>
      </c>
      <c r="G20" s="127">
        <v>97</v>
      </c>
      <c r="H20" s="128">
        <f t="shared" si="4"/>
        <v>0.14786585365853658</v>
      </c>
      <c r="I20" s="129">
        <v>625</v>
      </c>
      <c r="J20" s="130">
        <f>F20/I20</f>
        <v>1.0496000000000001</v>
      </c>
      <c r="K20" s="142">
        <f t="shared" si="2"/>
        <v>92</v>
      </c>
    </row>
    <row r="21" spans="1:11" x14ac:dyDescent="0.25">
      <c r="A21" s="230">
        <v>248</v>
      </c>
      <c r="B21" s="228" t="s">
        <v>68</v>
      </c>
      <c r="C21" s="87" t="s">
        <v>206</v>
      </c>
      <c r="D21" s="234" t="s">
        <v>7</v>
      </c>
      <c r="E21" s="232" t="s">
        <v>76</v>
      </c>
      <c r="F21" s="218">
        <v>520</v>
      </c>
      <c r="G21" s="218">
        <v>430</v>
      </c>
      <c r="H21" s="222">
        <f t="shared" si="4"/>
        <v>0.82692307692307687</v>
      </c>
      <c r="I21" s="218">
        <v>510</v>
      </c>
      <c r="J21" s="222">
        <f t="shared" ref="J21:J52" si="5">F21/I21</f>
        <v>1.0196078431372548</v>
      </c>
      <c r="K21" s="220">
        <f>ROUND(H21*I21,0)</f>
        <v>422</v>
      </c>
    </row>
    <row r="22" spans="1:11" ht="15.75" thickBot="1" x14ac:dyDescent="0.3">
      <c r="A22" s="231"/>
      <c r="B22" s="229"/>
      <c r="C22" s="123" t="s">
        <v>207</v>
      </c>
      <c r="D22" s="235"/>
      <c r="E22" s="233"/>
      <c r="F22" s="219"/>
      <c r="G22" s="219"/>
      <c r="H22" s="223"/>
      <c r="I22" s="219"/>
      <c r="J22" s="223"/>
      <c r="K22" s="221">
        <f t="shared" si="2"/>
        <v>0</v>
      </c>
    </row>
    <row r="23" spans="1:11" x14ac:dyDescent="0.25">
      <c r="A23" s="161">
        <v>146</v>
      </c>
      <c r="B23" s="34" t="s">
        <v>69</v>
      </c>
      <c r="C23" s="34" t="s">
        <v>208</v>
      </c>
      <c r="D23" s="35" t="s">
        <v>7</v>
      </c>
      <c r="E23" s="86" t="s">
        <v>23</v>
      </c>
      <c r="F23" s="36">
        <v>348</v>
      </c>
      <c r="G23" s="36">
        <v>296</v>
      </c>
      <c r="H23" s="37">
        <f t="shared" si="4"/>
        <v>0.85057471264367812</v>
      </c>
      <c r="I23" s="36">
        <v>395</v>
      </c>
      <c r="J23" s="37">
        <f t="shared" si="5"/>
        <v>0.88101265822784813</v>
      </c>
      <c r="K23" s="143">
        <f t="shared" ref="K23:K52" si="6">ROUND(H23*I23,0)</f>
        <v>336</v>
      </c>
    </row>
    <row r="24" spans="1:11" x14ac:dyDescent="0.25">
      <c r="A24" s="158">
        <v>1113</v>
      </c>
      <c r="B24" s="107" t="s">
        <v>132</v>
      </c>
      <c r="C24" s="107" t="s">
        <v>209</v>
      </c>
      <c r="D24" s="108" t="s">
        <v>12</v>
      </c>
      <c r="E24" s="108" t="s">
        <v>15</v>
      </c>
      <c r="F24" s="109">
        <v>702</v>
      </c>
      <c r="G24" s="109">
        <v>112</v>
      </c>
      <c r="H24" s="112">
        <f t="shared" si="4"/>
        <v>0.15954415954415954</v>
      </c>
      <c r="I24" s="109">
        <v>867</v>
      </c>
      <c r="J24" s="112">
        <f t="shared" si="5"/>
        <v>0.80968858131487886</v>
      </c>
      <c r="K24" s="140">
        <f t="shared" si="6"/>
        <v>138</v>
      </c>
    </row>
    <row r="25" spans="1:11" x14ac:dyDescent="0.25">
      <c r="A25" s="157" t="s">
        <v>82</v>
      </c>
      <c r="B25" s="103" t="s">
        <v>83</v>
      </c>
      <c r="C25" s="103" t="s">
        <v>210</v>
      </c>
      <c r="D25" s="104" t="s">
        <v>5</v>
      </c>
      <c r="E25" s="104" t="s">
        <v>15</v>
      </c>
      <c r="F25" s="105">
        <v>618</v>
      </c>
      <c r="G25" s="105">
        <v>121</v>
      </c>
      <c r="H25" s="106">
        <f t="shared" si="4"/>
        <v>0.19579288025889968</v>
      </c>
      <c r="I25" s="105">
        <v>675</v>
      </c>
      <c r="J25" s="106">
        <f t="shared" si="5"/>
        <v>0.91555555555555557</v>
      </c>
      <c r="K25" s="139">
        <f t="shared" si="6"/>
        <v>132</v>
      </c>
    </row>
    <row r="26" spans="1:11" x14ac:dyDescent="0.25">
      <c r="A26" s="158" t="s">
        <v>84</v>
      </c>
      <c r="B26" s="107" t="s">
        <v>85</v>
      </c>
      <c r="C26" s="107" t="s">
        <v>211</v>
      </c>
      <c r="D26" s="108" t="s">
        <v>6</v>
      </c>
      <c r="E26" s="120" t="s">
        <v>15</v>
      </c>
      <c r="F26" s="109">
        <v>717</v>
      </c>
      <c r="G26" s="109">
        <v>188</v>
      </c>
      <c r="H26" s="112">
        <f t="shared" si="4"/>
        <v>0.26220362622036264</v>
      </c>
      <c r="I26" s="111">
        <v>760</v>
      </c>
      <c r="J26" s="110">
        <f t="shared" si="5"/>
        <v>0.94342105263157894</v>
      </c>
      <c r="K26" s="102">
        <f t="shared" si="6"/>
        <v>199</v>
      </c>
    </row>
    <row r="27" spans="1:11" x14ac:dyDescent="0.25">
      <c r="A27" s="157">
        <v>268</v>
      </c>
      <c r="B27" s="103" t="s">
        <v>59</v>
      </c>
      <c r="C27" s="103" t="s">
        <v>212</v>
      </c>
      <c r="D27" s="104" t="s">
        <v>8</v>
      </c>
      <c r="E27" s="104" t="s">
        <v>20</v>
      </c>
      <c r="F27" s="105">
        <v>145</v>
      </c>
      <c r="G27" s="105">
        <v>54</v>
      </c>
      <c r="H27" s="106">
        <f t="shared" si="4"/>
        <v>0.3724137931034483</v>
      </c>
      <c r="I27" s="105">
        <v>640</v>
      </c>
      <c r="J27" s="106">
        <f t="shared" si="5"/>
        <v>0.2265625</v>
      </c>
      <c r="K27" s="139">
        <f t="shared" si="6"/>
        <v>238</v>
      </c>
    </row>
    <row r="28" spans="1:11" x14ac:dyDescent="0.25">
      <c r="A28" s="158" t="s">
        <v>130</v>
      </c>
      <c r="B28" s="107" t="s">
        <v>213</v>
      </c>
      <c r="C28" s="107" t="s">
        <v>214</v>
      </c>
      <c r="D28" s="108" t="s">
        <v>12</v>
      </c>
      <c r="E28" s="108" t="s">
        <v>77</v>
      </c>
      <c r="F28" s="109">
        <v>490</v>
      </c>
      <c r="G28" s="109">
        <v>257</v>
      </c>
      <c r="H28" s="112">
        <f t="shared" si="4"/>
        <v>0.52448979591836731</v>
      </c>
      <c r="I28" s="109">
        <v>670</v>
      </c>
      <c r="J28" s="112">
        <f t="shared" si="5"/>
        <v>0.73134328358208955</v>
      </c>
      <c r="K28" s="140">
        <f t="shared" si="6"/>
        <v>351</v>
      </c>
    </row>
    <row r="29" spans="1:11" x14ac:dyDescent="0.25">
      <c r="A29" s="157" t="s">
        <v>86</v>
      </c>
      <c r="B29" s="103" t="s">
        <v>87</v>
      </c>
      <c r="C29" s="103" t="s">
        <v>215</v>
      </c>
      <c r="D29" s="104" t="s">
        <v>9</v>
      </c>
      <c r="E29" s="104" t="s">
        <v>15</v>
      </c>
      <c r="F29" s="105">
        <v>504</v>
      </c>
      <c r="G29" s="105">
        <v>110</v>
      </c>
      <c r="H29" s="106">
        <f t="shared" si="4"/>
        <v>0.21825396825396826</v>
      </c>
      <c r="I29" s="105">
        <v>665</v>
      </c>
      <c r="J29" s="106">
        <f t="shared" si="5"/>
        <v>0.75789473684210529</v>
      </c>
      <c r="K29" s="139">
        <f t="shared" si="6"/>
        <v>145</v>
      </c>
    </row>
    <row r="30" spans="1:11" x14ac:dyDescent="0.25">
      <c r="A30" s="158">
        <v>114</v>
      </c>
      <c r="B30" s="107" t="s">
        <v>45</v>
      </c>
      <c r="C30" s="107" t="s">
        <v>216</v>
      </c>
      <c r="D30" s="108" t="s">
        <v>9</v>
      </c>
      <c r="E30" s="108" t="s">
        <v>15</v>
      </c>
      <c r="F30" s="109">
        <v>561</v>
      </c>
      <c r="G30" s="109">
        <v>99</v>
      </c>
      <c r="H30" s="112">
        <f t="shared" si="4"/>
        <v>0.17647058823529413</v>
      </c>
      <c r="I30" s="111">
        <v>560</v>
      </c>
      <c r="J30" s="110">
        <f t="shared" si="5"/>
        <v>1.0017857142857143</v>
      </c>
      <c r="K30" s="102">
        <f t="shared" si="6"/>
        <v>99</v>
      </c>
    </row>
    <row r="31" spans="1:11" s="4" customFormat="1" ht="15.75" x14ac:dyDescent="0.25">
      <c r="A31" s="157">
        <v>115</v>
      </c>
      <c r="B31" s="103" t="s">
        <v>70</v>
      </c>
      <c r="C31" s="103" t="s">
        <v>217</v>
      </c>
      <c r="D31" s="104" t="s">
        <v>7</v>
      </c>
      <c r="E31" s="104" t="s">
        <v>75</v>
      </c>
      <c r="F31" s="105">
        <v>279</v>
      </c>
      <c r="G31" s="105">
        <v>279</v>
      </c>
      <c r="H31" s="106">
        <f t="shared" si="4"/>
        <v>1</v>
      </c>
      <c r="I31" s="105">
        <v>360</v>
      </c>
      <c r="J31" s="106">
        <f t="shared" si="5"/>
        <v>0.77500000000000002</v>
      </c>
      <c r="K31" s="139">
        <f t="shared" si="6"/>
        <v>360</v>
      </c>
    </row>
    <row r="32" spans="1:11" s="4" customFormat="1" ht="15.75" x14ac:dyDescent="0.25">
      <c r="A32" s="162">
        <v>134</v>
      </c>
      <c r="B32" s="121" t="s">
        <v>218</v>
      </c>
      <c r="C32" s="107" t="s">
        <v>219</v>
      </c>
      <c r="D32" s="108" t="s">
        <v>8</v>
      </c>
      <c r="E32" s="120" t="s">
        <v>15</v>
      </c>
      <c r="F32" s="109">
        <v>300</v>
      </c>
      <c r="G32" s="109">
        <v>50</v>
      </c>
      <c r="H32" s="112">
        <f t="shared" si="4"/>
        <v>0.16666666666666666</v>
      </c>
      <c r="I32" s="109">
        <v>425</v>
      </c>
      <c r="J32" s="112">
        <f t="shared" si="5"/>
        <v>0.70588235294117652</v>
      </c>
      <c r="K32" s="140">
        <f t="shared" si="6"/>
        <v>71</v>
      </c>
    </row>
    <row r="33" spans="1:11" x14ac:dyDescent="0.25">
      <c r="A33" s="163">
        <v>3064</v>
      </c>
      <c r="B33" s="122" t="s">
        <v>24</v>
      </c>
      <c r="C33" s="103" t="s">
        <v>220</v>
      </c>
      <c r="D33" s="104" t="s">
        <v>9</v>
      </c>
      <c r="E33" s="119" t="s">
        <v>15</v>
      </c>
      <c r="F33" s="105">
        <v>414</v>
      </c>
      <c r="G33" s="105">
        <v>52</v>
      </c>
      <c r="H33" s="106">
        <f t="shared" si="4"/>
        <v>0.12560386473429952</v>
      </c>
      <c r="I33" s="105">
        <v>520</v>
      </c>
      <c r="J33" s="106">
        <f t="shared" si="5"/>
        <v>0.7961538461538461</v>
      </c>
      <c r="K33" s="139">
        <f t="shared" si="6"/>
        <v>65</v>
      </c>
    </row>
    <row r="34" spans="1:11" x14ac:dyDescent="0.25">
      <c r="A34" s="162">
        <v>267</v>
      </c>
      <c r="B34" s="121" t="s">
        <v>71</v>
      </c>
      <c r="C34" s="107" t="s">
        <v>221</v>
      </c>
      <c r="D34" s="108" t="s">
        <v>6</v>
      </c>
      <c r="E34" s="120" t="s">
        <v>77</v>
      </c>
      <c r="F34" s="109">
        <v>216</v>
      </c>
      <c r="G34" s="109">
        <v>23</v>
      </c>
      <c r="H34" s="112">
        <f t="shared" si="4"/>
        <v>0.10648148148148148</v>
      </c>
      <c r="I34" s="109">
        <v>400</v>
      </c>
      <c r="J34" s="112">
        <f t="shared" si="5"/>
        <v>0.54</v>
      </c>
      <c r="K34" s="140">
        <f t="shared" si="6"/>
        <v>43</v>
      </c>
    </row>
    <row r="35" spans="1:11" x14ac:dyDescent="0.25">
      <c r="A35" s="163" t="s">
        <v>49</v>
      </c>
      <c r="B35" s="122" t="s">
        <v>47</v>
      </c>
      <c r="C35" s="103" t="s">
        <v>222</v>
      </c>
      <c r="D35" s="104" t="s">
        <v>12</v>
      </c>
      <c r="E35" s="119" t="s">
        <v>15</v>
      </c>
      <c r="F35" s="105">
        <v>1186</v>
      </c>
      <c r="G35" s="105">
        <v>266</v>
      </c>
      <c r="H35" s="106">
        <f t="shared" si="4"/>
        <v>0.22428330522765599</v>
      </c>
      <c r="I35" s="105">
        <v>1300</v>
      </c>
      <c r="J35" s="106">
        <f t="shared" si="5"/>
        <v>0.91230769230769226</v>
      </c>
      <c r="K35" s="139">
        <f t="shared" si="6"/>
        <v>292</v>
      </c>
    </row>
    <row r="36" spans="1:11" x14ac:dyDescent="0.25">
      <c r="A36" s="162" t="s">
        <v>53</v>
      </c>
      <c r="B36" s="121" t="s">
        <v>134</v>
      </c>
      <c r="C36" s="107" t="s">
        <v>223</v>
      </c>
      <c r="D36" s="108" t="s">
        <v>5</v>
      </c>
      <c r="E36" s="120" t="s">
        <v>15</v>
      </c>
      <c r="F36" s="109">
        <v>1060</v>
      </c>
      <c r="G36" s="109">
        <v>246</v>
      </c>
      <c r="H36" s="112">
        <f t="shared" si="4"/>
        <v>0.23207547169811321</v>
      </c>
      <c r="I36" s="111">
        <v>982</v>
      </c>
      <c r="J36" s="110">
        <f t="shared" si="5"/>
        <v>1.0794297352342159</v>
      </c>
      <c r="K36" s="102">
        <f t="shared" si="6"/>
        <v>228</v>
      </c>
    </row>
    <row r="37" spans="1:11" ht="15.75" customHeight="1" x14ac:dyDescent="0.25">
      <c r="A37" s="157" t="s">
        <v>96</v>
      </c>
      <c r="B37" s="103" t="s">
        <v>95</v>
      </c>
      <c r="C37" s="103" t="s">
        <v>224</v>
      </c>
      <c r="D37" s="104" t="s">
        <v>5</v>
      </c>
      <c r="E37" s="104" t="s">
        <v>16</v>
      </c>
      <c r="F37" s="105">
        <v>865</v>
      </c>
      <c r="G37" s="105">
        <v>128</v>
      </c>
      <c r="H37" s="106">
        <f t="shared" si="4"/>
        <v>0.14797687861271677</v>
      </c>
      <c r="I37" s="105">
        <v>1000</v>
      </c>
      <c r="J37" s="106">
        <f t="shared" si="5"/>
        <v>0.86499999999999999</v>
      </c>
      <c r="K37" s="139">
        <f t="shared" si="6"/>
        <v>148</v>
      </c>
    </row>
    <row r="38" spans="1:11" x14ac:dyDescent="0.25">
      <c r="A38" s="158" t="s">
        <v>94</v>
      </c>
      <c r="B38" s="107" t="s">
        <v>93</v>
      </c>
      <c r="C38" s="107" t="s">
        <v>225</v>
      </c>
      <c r="D38" s="108" t="s">
        <v>9</v>
      </c>
      <c r="E38" s="108" t="s">
        <v>15</v>
      </c>
      <c r="F38" s="109">
        <v>986</v>
      </c>
      <c r="G38" s="109">
        <v>255</v>
      </c>
      <c r="H38" s="112">
        <f>G38/F38</f>
        <v>0.25862068965517243</v>
      </c>
      <c r="I38" s="111">
        <v>1100</v>
      </c>
      <c r="J38" s="110">
        <f>F38/I38</f>
        <v>0.89636363636363636</v>
      </c>
      <c r="K38" s="102">
        <f>ROUND(H38*I38,0)</f>
        <v>284</v>
      </c>
    </row>
    <row r="39" spans="1:11" s="4" customFormat="1" ht="16.5" customHeight="1" thickBot="1" x14ac:dyDescent="0.3">
      <c r="A39" s="164" t="s">
        <v>52</v>
      </c>
      <c r="B39" s="131" t="s">
        <v>48</v>
      </c>
      <c r="C39" s="131" t="s">
        <v>226</v>
      </c>
      <c r="D39" s="132" t="s">
        <v>6</v>
      </c>
      <c r="E39" s="133" t="s">
        <v>15</v>
      </c>
      <c r="F39" s="134">
        <v>1092</v>
      </c>
      <c r="G39" s="134">
        <v>247</v>
      </c>
      <c r="H39" s="135">
        <f t="shared" si="4"/>
        <v>0.22619047619047619</v>
      </c>
      <c r="I39" s="134">
        <v>1050</v>
      </c>
      <c r="J39" s="135">
        <f t="shared" si="5"/>
        <v>1.04</v>
      </c>
      <c r="K39" s="144">
        <f t="shared" si="6"/>
        <v>238</v>
      </c>
    </row>
    <row r="40" spans="1:11" x14ac:dyDescent="0.25">
      <c r="A40" s="230">
        <v>135</v>
      </c>
      <c r="B40" s="228" t="s">
        <v>99</v>
      </c>
      <c r="C40" s="87" t="s">
        <v>227</v>
      </c>
      <c r="D40" s="136" t="s">
        <v>8</v>
      </c>
      <c r="E40" s="234" t="s">
        <v>15</v>
      </c>
      <c r="F40" s="218">
        <v>403</v>
      </c>
      <c r="G40" s="218">
        <v>78</v>
      </c>
      <c r="H40" s="222">
        <f t="shared" si="4"/>
        <v>0.19354838709677419</v>
      </c>
      <c r="I40" s="218">
        <v>750</v>
      </c>
      <c r="J40" s="222">
        <f t="shared" si="5"/>
        <v>0.53733333333333333</v>
      </c>
      <c r="K40" s="220">
        <f t="shared" si="6"/>
        <v>145</v>
      </c>
    </row>
    <row r="41" spans="1:11" ht="15.75" thickBot="1" x14ac:dyDescent="0.3">
      <c r="A41" s="231"/>
      <c r="B41" s="229"/>
      <c r="C41" s="123" t="s">
        <v>228</v>
      </c>
      <c r="D41" s="137" t="s">
        <v>9</v>
      </c>
      <c r="E41" s="235"/>
      <c r="F41" s="219"/>
      <c r="G41" s="219"/>
      <c r="H41" s="223"/>
      <c r="I41" s="219"/>
      <c r="J41" s="223"/>
      <c r="K41" s="221"/>
    </row>
    <row r="42" spans="1:11" s="4" customFormat="1" ht="15.75" x14ac:dyDescent="0.25">
      <c r="A42" s="161">
        <v>165</v>
      </c>
      <c r="B42" s="34" t="s">
        <v>229</v>
      </c>
      <c r="C42" s="34" t="s">
        <v>230</v>
      </c>
      <c r="D42" s="35" t="s">
        <v>7</v>
      </c>
      <c r="E42" s="86" t="s">
        <v>75</v>
      </c>
      <c r="F42" s="36">
        <v>140</v>
      </c>
      <c r="G42" s="36">
        <v>140</v>
      </c>
      <c r="H42" s="37">
        <f t="shared" si="4"/>
        <v>1</v>
      </c>
      <c r="I42" s="36">
        <v>125</v>
      </c>
      <c r="J42" s="37">
        <f t="shared" si="5"/>
        <v>1.1200000000000001</v>
      </c>
      <c r="K42" s="143">
        <f t="shared" si="6"/>
        <v>125</v>
      </c>
    </row>
    <row r="43" spans="1:11" x14ac:dyDescent="0.25">
      <c r="A43" s="158">
        <v>260</v>
      </c>
      <c r="B43" s="107" t="s">
        <v>231</v>
      </c>
      <c r="C43" s="107" t="s">
        <v>232</v>
      </c>
      <c r="D43" s="108" t="s">
        <v>6</v>
      </c>
      <c r="E43" s="108" t="s">
        <v>27</v>
      </c>
      <c r="F43" s="109">
        <v>76</v>
      </c>
      <c r="G43" s="109">
        <v>56</v>
      </c>
      <c r="H43" s="112">
        <f t="shared" si="4"/>
        <v>0.73684210526315785</v>
      </c>
      <c r="I43" s="109">
        <v>86</v>
      </c>
      <c r="J43" s="112">
        <f t="shared" si="5"/>
        <v>0.88372093023255816</v>
      </c>
      <c r="K43" s="140">
        <f t="shared" si="6"/>
        <v>63</v>
      </c>
    </row>
    <row r="44" spans="1:11" x14ac:dyDescent="0.25">
      <c r="A44" s="157" t="s">
        <v>88</v>
      </c>
      <c r="B44" s="103" t="s">
        <v>89</v>
      </c>
      <c r="C44" s="103" t="s">
        <v>233</v>
      </c>
      <c r="D44" s="104" t="s">
        <v>8</v>
      </c>
      <c r="E44" s="104" t="s">
        <v>77</v>
      </c>
      <c r="F44" s="105">
        <v>729</v>
      </c>
      <c r="G44" s="105">
        <v>242</v>
      </c>
      <c r="H44" s="106">
        <f t="shared" si="4"/>
        <v>0.3319615912208505</v>
      </c>
      <c r="I44" s="105">
        <v>700</v>
      </c>
      <c r="J44" s="106">
        <f t="shared" si="5"/>
        <v>1.0414285714285714</v>
      </c>
      <c r="K44" s="139">
        <f t="shared" si="6"/>
        <v>232</v>
      </c>
    </row>
    <row r="45" spans="1:11" x14ac:dyDescent="0.25">
      <c r="A45" s="158">
        <v>161</v>
      </c>
      <c r="B45" s="107" t="s">
        <v>234</v>
      </c>
      <c r="C45" s="107" t="s">
        <v>235</v>
      </c>
      <c r="D45" s="108" t="s">
        <v>9</v>
      </c>
      <c r="E45" s="120" t="s">
        <v>15</v>
      </c>
      <c r="F45" s="109">
        <v>306</v>
      </c>
      <c r="G45" s="109">
        <v>52</v>
      </c>
      <c r="H45" s="112">
        <f t="shared" si="4"/>
        <v>0.16993464052287582</v>
      </c>
      <c r="I45" s="111">
        <v>650</v>
      </c>
      <c r="J45" s="110">
        <f t="shared" si="5"/>
        <v>0.47076923076923077</v>
      </c>
      <c r="K45" s="102">
        <f t="shared" si="6"/>
        <v>110</v>
      </c>
    </row>
    <row r="46" spans="1:11" x14ac:dyDescent="0.25">
      <c r="A46" s="157">
        <v>3067</v>
      </c>
      <c r="B46" s="103" t="s">
        <v>72</v>
      </c>
      <c r="C46" s="103" t="s">
        <v>236</v>
      </c>
      <c r="D46" s="104" t="s">
        <v>6</v>
      </c>
      <c r="E46" s="104" t="s">
        <v>78</v>
      </c>
      <c r="F46" s="105">
        <v>300</v>
      </c>
      <c r="G46" s="105">
        <v>27</v>
      </c>
      <c r="H46" s="106">
        <f t="shared" si="4"/>
        <v>0.09</v>
      </c>
      <c r="I46" s="105">
        <v>400</v>
      </c>
      <c r="J46" s="106">
        <f t="shared" si="5"/>
        <v>0.75</v>
      </c>
      <c r="K46" s="139">
        <f t="shared" si="6"/>
        <v>36</v>
      </c>
    </row>
    <row r="47" spans="1:11" x14ac:dyDescent="0.25">
      <c r="A47" s="158">
        <v>174</v>
      </c>
      <c r="B47" s="107" t="s">
        <v>73</v>
      </c>
      <c r="C47" s="107" t="s">
        <v>237</v>
      </c>
      <c r="D47" s="108" t="s">
        <v>5</v>
      </c>
      <c r="E47" s="108" t="s">
        <v>77</v>
      </c>
      <c r="F47" s="109">
        <v>361</v>
      </c>
      <c r="G47" s="109">
        <v>217</v>
      </c>
      <c r="H47" s="112">
        <f t="shared" si="4"/>
        <v>0.60110803324099726</v>
      </c>
      <c r="I47" s="109">
        <v>421</v>
      </c>
      <c r="J47" s="112">
        <f t="shared" si="5"/>
        <v>0.85748218527315911</v>
      </c>
      <c r="K47" s="140">
        <f t="shared" si="6"/>
        <v>253</v>
      </c>
    </row>
    <row r="48" spans="1:11" x14ac:dyDescent="0.25">
      <c r="A48" s="157">
        <v>187</v>
      </c>
      <c r="B48" s="103" t="s">
        <v>238</v>
      </c>
      <c r="C48" s="103" t="s">
        <v>239</v>
      </c>
      <c r="D48" s="104" t="s">
        <v>12</v>
      </c>
      <c r="E48" s="104" t="s">
        <v>311</v>
      </c>
      <c r="F48" s="105">
        <v>324</v>
      </c>
      <c r="G48" s="105">
        <v>207</v>
      </c>
      <c r="H48" s="106">
        <f t="shared" si="4"/>
        <v>0.63888888888888884</v>
      </c>
      <c r="I48" s="105">
        <v>625</v>
      </c>
      <c r="J48" s="106">
        <f t="shared" si="5"/>
        <v>0.51839999999999997</v>
      </c>
      <c r="K48" s="139">
        <f t="shared" si="6"/>
        <v>399</v>
      </c>
    </row>
    <row r="49" spans="1:64" x14ac:dyDescent="0.25">
      <c r="A49" s="158">
        <v>255</v>
      </c>
      <c r="B49" s="107" t="s">
        <v>126</v>
      </c>
      <c r="C49" s="107" t="s">
        <v>240</v>
      </c>
      <c r="D49" s="108" t="s">
        <v>9</v>
      </c>
      <c r="E49" s="108" t="s">
        <v>20</v>
      </c>
      <c r="F49" s="109">
        <v>342</v>
      </c>
      <c r="G49" s="109">
        <v>105</v>
      </c>
      <c r="H49" s="112">
        <f t="shared" si="4"/>
        <v>0.30701754385964913</v>
      </c>
      <c r="I49" s="111">
        <v>550</v>
      </c>
      <c r="J49" s="110">
        <f t="shared" si="5"/>
        <v>0.62181818181818183</v>
      </c>
      <c r="K49" s="102">
        <f t="shared" si="6"/>
        <v>169</v>
      </c>
    </row>
    <row r="50" spans="1:64" x14ac:dyDescent="0.25">
      <c r="A50" s="157">
        <v>198</v>
      </c>
      <c r="B50" s="103" t="s">
        <v>127</v>
      </c>
      <c r="C50" s="103" t="s">
        <v>241</v>
      </c>
      <c r="D50" s="104" t="s">
        <v>6</v>
      </c>
      <c r="E50" s="104" t="s">
        <v>75</v>
      </c>
      <c r="F50" s="105">
        <v>142</v>
      </c>
      <c r="G50" s="105">
        <v>142</v>
      </c>
      <c r="H50" s="106">
        <f t="shared" si="4"/>
        <v>1</v>
      </c>
      <c r="I50" s="105">
        <v>120</v>
      </c>
      <c r="J50" s="106">
        <f t="shared" si="5"/>
        <v>1.1833333333333333</v>
      </c>
      <c r="K50" s="139">
        <f t="shared" si="6"/>
        <v>120</v>
      </c>
    </row>
    <row r="51" spans="1:64" x14ac:dyDescent="0.25">
      <c r="A51" s="162">
        <v>263</v>
      </c>
      <c r="B51" s="121" t="s">
        <v>128</v>
      </c>
      <c r="C51" s="107" t="s">
        <v>242</v>
      </c>
      <c r="D51" s="108" t="s">
        <v>6</v>
      </c>
      <c r="E51" s="120" t="s">
        <v>75</v>
      </c>
      <c r="F51" s="109">
        <v>174</v>
      </c>
      <c r="G51" s="109">
        <v>174</v>
      </c>
      <c r="H51" s="112">
        <f t="shared" si="4"/>
        <v>1</v>
      </c>
      <c r="I51" s="109">
        <v>180</v>
      </c>
      <c r="J51" s="112">
        <f t="shared" si="5"/>
        <v>0.96666666666666667</v>
      </c>
      <c r="K51" s="140">
        <f t="shared" si="6"/>
        <v>180</v>
      </c>
    </row>
    <row r="52" spans="1:64" s="4" customFormat="1" ht="15.75" x14ac:dyDescent="0.25">
      <c r="A52" s="163" t="s">
        <v>54</v>
      </c>
      <c r="B52" s="122" t="s">
        <v>90</v>
      </c>
      <c r="C52" s="103" t="s">
        <v>243</v>
      </c>
      <c r="D52" s="104" t="s">
        <v>8</v>
      </c>
      <c r="E52" s="119" t="s">
        <v>25</v>
      </c>
      <c r="F52" s="105">
        <v>697</v>
      </c>
      <c r="G52" s="105">
        <v>272</v>
      </c>
      <c r="H52" s="106">
        <f t="shared" si="4"/>
        <v>0.3902439024390244</v>
      </c>
      <c r="I52" s="105">
        <v>685</v>
      </c>
      <c r="J52" s="106">
        <f t="shared" si="5"/>
        <v>1.0175182481751825</v>
      </c>
      <c r="K52" s="139">
        <f t="shared" si="6"/>
        <v>267</v>
      </c>
    </row>
    <row r="53" spans="1:64" s="7" customFormat="1" ht="15.75" thickBot="1" x14ac:dyDescent="0.3">
      <c r="A53" s="165" t="s">
        <v>13</v>
      </c>
      <c r="B53" s="145">
        <f>COUNTA(B4:B52)</f>
        <v>47</v>
      </c>
      <c r="C53" s="146"/>
      <c r="D53" s="146"/>
      <c r="E53" s="146"/>
      <c r="F53" s="147">
        <f>+SUM(F4:F52)</f>
        <v>22980</v>
      </c>
      <c r="G53" s="147">
        <f>+SUM(G4:G52)</f>
        <v>7247</v>
      </c>
      <c r="H53" s="148">
        <f>G53/F53</f>
        <v>0.31536118363794602</v>
      </c>
      <c r="I53" s="147">
        <f>+SUM(I4:I52)</f>
        <v>27521</v>
      </c>
      <c r="J53" s="149">
        <f>F53/I53</f>
        <v>0.83499872824388643</v>
      </c>
      <c r="K53" s="150">
        <f>SUM(K4:K52)</f>
        <v>8578</v>
      </c>
    </row>
    <row r="54" spans="1:64" s="2" customFormat="1" x14ac:dyDescent="0.25">
      <c r="A54" s="227" t="s">
        <v>51</v>
      </c>
      <c r="B54" s="227"/>
      <c r="C54" s="227"/>
      <c r="D54" s="227"/>
      <c r="E54" s="227"/>
      <c r="F54" s="227"/>
      <c r="G54" s="227"/>
      <c r="H54" s="227"/>
      <c r="I54" s="227"/>
      <c r="J54" s="227"/>
      <c r="K54" s="227"/>
    </row>
    <row r="55" spans="1:64" x14ac:dyDescent="0.25">
      <c r="A55" s="192" t="s">
        <v>262</v>
      </c>
      <c r="B55" s="192"/>
      <c r="C55" s="192"/>
      <c r="D55" s="192"/>
      <c r="E55" s="192"/>
      <c r="F55" s="192"/>
      <c r="G55" s="192"/>
      <c r="H55" s="192"/>
      <c r="I55" s="192"/>
      <c r="J55" s="192"/>
      <c r="K55" s="192"/>
    </row>
    <row r="56" spans="1:64" x14ac:dyDescent="0.25">
      <c r="A56" s="226" t="s">
        <v>65</v>
      </c>
      <c r="B56" s="226"/>
      <c r="C56" s="226"/>
      <c r="D56" s="226"/>
      <c r="E56" s="226"/>
      <c r="F56" s="226"/>
      <c r="G56" s="226"/>
      <c r="H56" s="226"/>
      <c r="I56" s="226"/>
      <c r="J56" s="226"/>
      <c r="K56" s="226"/>
    </row>
    <row r="57" spans="1:64" ht="30.75" customHeight="1" x14ac:dyDescent="0.25">
      <c r="A57" s="225" t="s">
        <v>316</v>
      </c>
      <c r="B57" s="225"/>
      <c r="C57" s="225"/>
      <c r="D57" s="225"/>
      <c r="E57" s="225"/>
      <c r="F57" s="225"/>
      <c r="G57" s="225"/>
      <c r="H57" s="225"/>
      <c r="I57" s="225"/>
      <c r="J57" s="225"/>
      <c r="K57" s="225"/>
    </row>
    <row r="58" spans="1:64" x14ac:dyDescent="0.25">
      <c r="A58" s="225" t="s">
        <v>135</v>
      </c>
      <c r="B58" s="225"/>
      <c r="C58" s="225"/>
      <c r="D58" s="225"/>
      <c r="E58" s="225"/>
      <c r="F58" s="225"/>
      <c r="G58" s="225"/>
      <c r="H58" s="225"/>
      <c r="I58" s="225"/>
      <c r="J58" s="225"/>
      <c r="K58" s="225"/>
    </row>
    <row r="59" spans="1:64" s="8" customFormat="1" ht="15" customHeight="1" x14ac:dyDescent="0.25">
      <c r="A59" s="224" t="s">
        <v>329</v>
      </c>
      <c r="B59" s="224"/>
      <c r="C59" s="224"/>
      <c r="D59" s="224"/>
      <c r="E59" s="224"/>
      <c r="F59" s="224"/>
      <c r="G59" s="224"/>
      <c r="H59" s="224"/>
      <c r="I59" s="224"/>
      <c r="J59" s="224"/>
      <c r="K59" s="224"/>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row>
  </sheetData>
  <mergeCells count="27">
    <mergeCell ref="A54:K54"/>
    <mergeCell ref="B21:B22"/>
    <mergeCell ref="A21:A22"/>
    <mergeCell ref="K21:K22"/>
    <mergeCell ref="J21:J22"/>
    <mergeCell ref="I21:I22"/>
    <mergeCell ref="H21:H22"/>
    <mergeCell ref="G21:G22"/>
    <mergeCell ref="F21:F22"/>
    <mergeCell ref="E21:E22"/>
    <mergeCell ref="D21:D22"/>
    <mergeCell ref="B40:B41"/>
    <mergeCell ref="A40:A41"/>
    <mergeCell ref="E40:E41"/>
    <mergeCell ref="A59:K59"/>
    <mergeCell ref="A58:K58"/>
    <mergeCell ref="A57:K57"/>
    <mergeCell ref="A56:K56"/>
    <mergeCell ref="A55:K55"/>
    <mergeCell ref="A2:K2"/>
    <mergeCell ref="A1:K1"/>
    <mergeCell ref="F40:F41"/>
    <mergeCell ref="K40:K41"/>
    <mergeCell ref="J40:J41"/>
    <mergeCell ref="I40:I41"/>
    <mergeCell ref="H40:H41"/>
    <mergeCell ref="G40:G41"/>
  </mergeCells>
  <conditionalFormatting sqref="A9:A11">
    <cfRule type="duplicateValues" dxfId="1" priority="26"/>
  </conditionalFormatting>
  <pageMargins left="0.7" right="0.7" top="0.75" bottom="0.75" header="0.3" footer="0.3"/>
  <pageSetup scale="4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37"/>
  <sheetViews>
    <sheetView zoomScale="85" zoomScaleNormal="85" zoomScaleSheetLayoutView="100" workbookViewId="0">
      <pane ySplit="3" topLeftCell="A4" activePane="bottomLeft" state="frozen"/>
      <selection activeCell="C4" sqref="C4:C50"/>
      <selection pane="bottomLeft" activeCell="L40" sqref="L40"/>
    </sheetView>
  </sheetViews>
  <sheetFormatPr defaultRowHeight="15" x14ac:dyDescent="0.25"/>
  <cols>
    <col min="1" max="1" width="9.7109375" style="166" customWidth="1"/>
    <col min="2" max="2" width="98.5703125" bestFit="1" customWidth="1"/>
    <col min="3" max="3" width="26.7109375" customWidth="1"/>
    <col min="4" max="4" width="10.7109375" customWidth="1"/>
    <col min="5" max="5" width="16.85546875" customWidth="1"/>
    <col min="6" max="9" width="20.7109375" customWidth="1"/>
    <col min="10" max="10" width="15.7109375" customWidth="1"/>
  </cols>
  <sheetData>
    <row r="1" spans="1:10" ht="18.75" customHeight="1" x14ac:dyDescent="0.25">
      <c r="A1" s="217" t="s">
        <v>183</v>
      </c>
      <c r="B1" s="217"/>
      <c r="C1" s="217"/>
      <c r="D1" s="217"/>
      <c r="E1" s="217"/>
      <c r="F1" s="217"/>
      <c r="G1" s="217"/>
      <c r="H1" s="217"/>
      <c r="I1" s="217"/>
    </row>
    <row r="2" spans="1:10" ht="15" customHeight="1" thickBot="1" x14ac:dyDescent="0.3">
      <c r="A2" s="236" t="s">
        <v>64</v>
      </c>
      <c r="B2" s="236"/>
      <c r="C2" s="236"/>
      <c r="D2" s="236"/>
      <c r="E2" s="236"/>
      <c r="F2" s="236"/>
      <c r="G2" s="236"/>
      <c r="H2" s="236"/>
      <c r="I2" s="236"/>
    </row>
    <row r="3" spans="1:10" s="1" customFormat="1" ht="32.25" customHeight="1" x14ac:dyDescent="0.25">
      <c r="A3" s="38" t="s">
        <v>1</v>
      </c>
      <c r="B3" s="39" t="s">
        <v>2</v>
      </c>
      <c r="C3" s="39" t="s">
        <v>265</v>
      </c>
      <c r="D3" s="39" t="s">
        <v>3</v>
      </c>
      <c r="E3" s="39" t="s">
        <v>14</v>
      </c>
      <c r="F3" s="39" t="s">
        <v>270</v>
      </c>
      <c r="G3" s="39" t="s">
        <v>267</v>
      </c>
      <c r="H3" s="39" t="s">
        <v>145</v>
      </c>
      <c r="I3" s="74" t="s">
        <v>271</v>
      </c>
      <c r="J3" s="40" t="s">
        <v>136</v>
      </c>
    </row>
    <row r="4" spans="1:10" x14ac:dyDescent="0.25">
      <c r="A4" s="161">
        <v>213</v>
      </c>
      <c r="B4" s="34" t="s">
        <v>120</v>
      </c>
      <c r="C4" s="34" t="s">
        <v>147</v>
      </c>
      <c r="D4" s="22" t="s">
        <v>8</v>
      </c>
      <c r="E4" s="22" t="s">
        <v>15</v>
      </c>
      <c r="F4" s="23">
        <v>755</v>
      </c>
      <c r="G4" s="23">
        <v>181</v>
      </c>
      <c r="H4" s="24">
        <f>G4/F4</f>
        <v>0.23973509933774834</v>
      </c>
      <c r="I4" s="75">
        <v>716</v>
      </c>
      <c r="J4" s="79">
        <f>H4*I4</f>
        <v>171.65033112582782</v>
      </c>
    </row>
    <row r="5" spans="1:10" x14ac:dyDescent="0.25">
      <c r="A5" s="167">
        <v>347</v>
      </c>
      <c r="B5" s="26" t="s">
        <v>103</v>
      </c>
      <c r="C5" s="25" t="s">
        <v>148</v>
      </c>
      <c r="D5" s="27" t="s">
        <v>9</v>
      </c>
      <c r="E5" s="27" t="s">
        <v>75</v>
      </c>
      <c r="F5" s="28">
        <v>254</v>
      </c>
      <c r="G5" s="28">
        <v>254</v>
      </c>
      <c r="H5" s="29">
        <f t="shared" ref="H5:H32" si="0">G5/F5</f>
        <v>1</v>
      </c>
      <c r="I5" s="76">
        <v>540</v>
      </c>
      <c r="J5" s="80">
        <f t="shared" ref="J5:J32" si="1">H5*I5</f>
        <v>540</v>
      </c>
    </row>
    <row r="6" spans="1:10" x14ac:dyDescent="0.25">
      <c r="A6" s="168">
        <v>404</v>
      </c>
      <c r="B6" s="21" t="s">
        <v>121</v>
      </c>
      <c r="C6" s="21" t="s">
        <v>149</v>
      </c>
      <c r="D6" s="22" t="s">
        <v>9</v>
      </c>
      <c r="E6" s="22" t="s">
        <v>15</v>
      </c>
      <c r="F6" s="23">
        <v>309</v>
      </c>
      <c r="G6" s="23">
        <v>58</v>
      </c>
      <c r="H6" s="24">
        <f t="shared" si="0"/>
        <v>0.18770226537216828</v>
      </c>
      <c r="I6" s="77">
        <v>829</v>
      </c>
      <c r="J6" s="79">
        <f t="shared" si="1"/>
        <v>155.60517799352749</v>
      </c>
    </row>
    <row r="7" spans="1:10" x14ac:dyDescent="0.25">
      <c r="A7" s="167">
        <v>360</v>
      </c>
      <c r="B7" s="26" t="s">
        <v>37</v>
      </c>
      <c r="C7" s="25" t="s">
        <v>150</v>
      </c>
      <c r="D7" s="27" t="s">
        <v>6</v>
      </c>
      <c r="E7" s="27" t="s">
        <v>15</v>
      </c>
      <c r="F7" s="28">
        <v>361</v>
      </c>
      <c r="G7" s="28">
        <v>38</v>
      </c>
      <c r="H7" s="29">
        <f t="shared" si="0"/>
        <v>0.10526315789473684</v>
      </c>
      <c r="I7" s="78">
        <v>392</v>
      </c>
      <c r="J7" s="81">
        <f t="shared" si="1"/>
        <v>41.263157894736842</v>
      </c>
    </row>
    <row r="8" spans="1:10" x14ac:dyDescent="0.25">
      <c r="A8" s="168">
        <v>454</v>
      </c>
      <c r="B8" s="21" t="s">
        <v>122</v>
      </c>
      <c r="C8" s="21" t="s">
        <v>151</v>
      </c>
      <c r="D8" s="22" t="s">
        <v>7</v>
      </c>
      <c r="E8" s="22" t="s">
        <v>77</v>
      </c>
      <c r="F8" s="23">
        <v>797</v>
      </c>
      <c r="G8" s="23">
        <v>128</v>
      </c>
      <c r="H8" s="24">
        <f t="shared" si="0"/>
        <v>0.16060225846925971</v>
      </c>
      <c r="I8" s="77">
        <v>1070</v>
      </c>
      <c r="J8" s="79">
        <f t="shared" si="1"/>
        <v>171.84441656210788</v>
      </c>
    </row>
    <row r="9" spans="1:10" x14ac:dyDescent="0.25">
      <c r="A9" s="167">
        <v>442</v>
      </c>
      <c r="B9" s="26" t="s">
        <v>67</v>
      </c>
      <c r="C9" s="25" t="s">
        <v>152</v>
      </c>
      <c r="D9" s="27" t="s">
        <v>7</v>
      </c>
      <c r="E9" s="27" t="s">
        <v>77</v>
      </c>
      <c r="F9" s="28">
        <v>1336</v>
      </c>
      <c r="G9" s="28">
        <v>288</v>
      </c>
      <c r="H9" s="29">
        <f t="shared" si="0"/>
        <v>0.21556886227544911</v>
      </c>
      <c r="I9" s="76">
        <v>1400</v>
      </c>
      <c r="J9" s="80">
        <f t="shared" si="1"/>
        <v>301.79640718562877</v>
      </c>
    </row>
    <row r="10" spans="1:10" x14ac:dyDescent="0.25">
      <c r="A10" s="168">
        <v>405</v>
      </c>
      <c r="B10" s="21" t="s">
        <v>104</v>
      </c>
      <c r="C10" s="21" t="s">
        <v>153</v>
      </c>
      <c r="D10" s="22" t="s">
        <v>10</v>
      </c>
      <c r="E10" s="22" t="s">
        <v>75</v>
      </c>
      <c r="F10" s="23">
        <v>1477</v>
      </c>
      <c r="G10" s="23">
        <v>1477</v>
      </c>
      <c r="H10" s="24">
        <f t="shared" si="0"/>
        <v>1</v>
      </c>
      <c r="I10" s="77">
        <v>1570</v>
      </c>
      <c r="J10" s="79">
        <f t="shared" si="1"/>
        <v>1570</v>
      </c>
    </row>
    <row r="11" spans="1:10" x14ac:dyDescent="0.25">
      <c r="A11" s="167">
        <v>407</v>
      </c>
      <c r="B11" s="26" t="s">
        <v>178</v>
      </c>
      <c r="C11" s="25" t="s">
        <v>154</v>
      </c>
      <c r="D11" s="27" t="s">
        <v>6</v>
      </c>
      <c r="E11" s="27" t="s">
        <v>75</v>
      </c>
      <c r="F11" s="28">
        <v>200</v>
      </c>
      <c r="G11" s="28">
        <v>200</v>
      </c>
      <c r="H11" s="29">
        <f t="shared" si="0"/>
        <v>1</v>
      </c>
      <c r="I11" s="78">
        <v>717</v>
      </c>
      <c r="J11" s="81">
        <f t="shared" si="1"/>
        <v>717</v>
      </c>
    </row>
    <row r="12" spans="1:10" x14ac:dyDescent="0.25">
      <c r="A12" s="168">
        <v>246</v>
      </c>
      <c r="B12" s="21" t="s">
        <v>106</v>
      </c>
      <c r="C12" s="21" t="s">
        <v>155</v>
      </c>
      <c r="D12" s="22" t="s">
        <v>11</v>
      </c>
      <c r="E12" s="22" t="s">
        <v>75</v>
      </c>
      <c r="F12" s="23">
        <v>374</v>
      </c>
      <c r="G12" s="23">
        <v>374</v>
      </c>
      <c r="H12" s="24">
        <f t="shared" si="0"/>
        <v>1</v>
      </c>
      <c r="I12" s="77">
        <v>485</v>
      </c>
      <c r="J12" s="79">
        <f t="shared" si="1"/>
        <v>485</v>
      </c>
    </row>
    <row r="13" spans="1:10" x14ac:dyDescent="0.25">
      <c r="A13" s="167">
        <v>413</v>
      </c>
      <c r="B13" s="26" t="s">
        <v>107</v>
      </c>
      <c r="C13" s="25" t="s">
        <v>156</v>
      </c>
      <c r="D13" s="27" t="s">
        <v>12</v>
      </c>
      <c r="E13" s="27" t="s">
        <v>75</v>
      </c>
      <c r="F13" s="28">
        <v>349</v>
      </c>
      <c r="G13" s="28">
        <v>349</v>
      </c>
      <c r="H13" s="29">
        <f t="shared" si="0"/>
        <v>1</v>
      </c>
      <c r="I13" s="76">
        <v>912</v>
      </c>
      <c r="J13" s="80">
        <f t="shared" si="1"/>
        <v>912</v>
      </c>
    </row>
    <row r="14" spans="1:10" x14ac:dyDescent="0.25">
      <c r="A14" s="169">
        <v>433</v>
      </c>
      <c r="B14" s="30" t="s">
        <v>157</v>
      </c>
      <c r="C14" s="21" t="s">
        <v>158</v>
      </c>
      <c r="D14" s="22" t="s">
        <v>6</v>
      </c>
      <c r="E14" s="22" t="s">
        <v>75</v>
      </c>
      <c r="F14" s="23">
        <v>305</v>
      </c>
      <c r="G14" s="23">
        <v>305</v>
      </c>
      <c r="H14" s="24">
        <f t="shared" si="0"/>
        <v>1</v>
      </c>
      <c r="I14" s="77">
        <v>567</v>
      </c>
      <c r="J14" s="79">
        <f t="shared" si="1"/>
        <v>567</v>
      </c>
    </row>
    <row r="15" spans="1:10" x14ac:dyDescent="0.25">
      <c r="A15" s="167">
        <v>416</v>
      </c>
      <c r="B15" s="26" t="s">
        <v>108</v>
      </c>
      <c r="C15" s="25" t="s">
        <v>159</v>
      </c>
      <c r="D15" s="27" t="s">
        <v>12</v>
      </c>
      <c r="E15" s="27" t="s">
        <v>75</v>
      </c>
      <c r="F15" s="28">
        <v>252</v>
      </c>
      <c r="G15" s="28">
        <v>252</v>
      </c>
      <c r="H15" s="29">
        <f t="shared" si="0"/>
        <v>1</v>
      </c>
      <c r="I15" s="76">
        <v>730</v>
      </c>
      <c r="J15" s="80">
        <f t="shared" si="1"/>
        <v>730</v>
      </c>
    </row>
    <row r="16" spans="1:10" x14ac:dyDescent="0.25">
      <c r="A16" s="168">
        <v>421</v>
      </c>
      <c r="B16" s="21" t="s">
        <v>109</v>
      </c>
      <c r="C16" s="21" t="s">
        <v>160</v>
      </c>
      <c r="D16" s="22" t="s">
        <v>5</v>
      </c>
      <c r="E16" s="22" t="s">
        <v>75</v>
      </c>
      <c r="F16" s="23">
        <v>449</v>
      </c>
      <c r="G16" s="23">
        <v>449</v>
      </c>
      <c r="H16" s="24">
        <f t="shared" si="0"/>
        <v>1</v>
      </c>
      <c r="I16" s="77">
        <v>720</v>
      </c>
      <c r="J16" s="79">
        <f t="shared" si="1"/>
        <v>720</v>
      </c>
    </row>
    <row r="17" spans="1:10" s="2" customFormat="1" x14ac:dyDescent="0.25">
      <c r="A17" s="167">
        <v>417</v>
      </c>
      <c r="B17" s="26" t="s">
        <v>110</v>
      </c>
      <c r="C17" s="25" t="s">
        <v>161</v>
      </c>
      <c r="D17" s="27" t="s">
        <v>12</v>
      </c>
      <c r="E17" s="27" t="s">
        <v>75</v>
      </c>
      <c r="F17" s="28">
        <v>193</v>
      </c>
      <c r="G17" s="28">
        <v>193</v>
      </c>
      <c r="H17" s="29">
        <f t="shared" si="0"/>
        <v>1</v>
      </c>
      <c r="I17" s="76">
        <v>600</v>
      </c>
      <c r="J17" s="80">
        <f t="shared" si="1"/>
        <v>600</v>
      </c>
    </row>
    <row r="18" spans="1:10" x14ac:dyDescent="0.25">
      <c r="A18" s="168">
        <v>264</v>
      </c>
      <c r="B18" s="21" t="s">
        <v>123</v>
      </c>
      <c r="C18" s="21" t="s">
        <v>162</v>
      </c>
      <c r="D18" s="22" t="s">
        <v>8</v>
      </c>
      <c r="E18" s="22" t="s">
        <v>15</v>
      </c>
      <c r="F18" s="23">
        <v>369</v>
      </c>
      <c r="G18" s="23">
        <v>112</v>
      </c>
      <c r="H18" s="24">
        <f t="shared" si="0"/>
        <v>0.30352303523035229</v>
      </c>
      <c r="I18" s="77">
        <v>400</v>
      </c>
      <c r="J18" s="79">
        <f t="shared" si="1"/>
        <v>121.40921409214091</v>
      </c>
    </row>
    <row r="19" spans="1:10" s="2" customFormat="1" x14ac:dyDescent="0.25">
      <c r="A19" s="167">
        <v>266</v>
      </c>
      <c r="B19" s="26" t="s">
        <v>124</v>
      </c>
      <c r="C19" s="25" t="s">
        <v>163</v>
      </c>
      <c r="D19" s="27" t="s">
        <v>12</v>
      </c>
      <c r="E19" s="27" t="s">
        <v>16</v>
      </c>
      <c r="F19" s="28">
        <v>553</v>
      </c>
      <c r="G19" s="28">
        <v>74</v>
      </c>
      <c r="H19" s="29">
        <f t="shared" si="0"/>
        <v>0.13381555153707053</v>
      </c>
      <c r="I19" s="78">
        <v>580</v>
      </c>
      <c r="J19" s="81">
        <f>H19*I19</f>
        <v>77.613019891500912</v>
      </c>
    </row>
    <row r="20" spans="1:10" x14ac:dyDescent="0.25">
      <c r="A20" s="168">
        <v>420</v>
      </c>
      <c r="B20" s="21" t="s">
        <v>263</v>
      </c>
      <c r="C20" s="21" t="s">
        <v>164</v>
      </c>
      <c r="D20" s="22" t="s">
        <v>8</v>
      </c>
      <c r="E20" s="22" t="s">
        <v>165</v>
      </c>
      <c r="F20" s="23">
        <v>69</v>
      </c>
      <c r="G20" s="23">
        <v>69</v>
      </c>
      <c r="H20" s="24">
        <f t="shared" si="0"/>
        <v>1</v>
      </c>
      <c r="I20" s="77" t="s">
        <v>98</v>
      </c>
      <c r="J20" s="79" t="s">
        <v>98</v>
      </c>
    </row>
    <row r="21" spans="1:10" x14ac:dyDescent="0.25">
      <c r="A21" s="167" t="s">
        <v>97</v>
      </c>
      <c r="B21" s="26" t="s">
        <v>129</v>
      </c>
      <c r="C21" s="25" t="s">
        <v>166</v>
      </c>
      <c r="D21" s="27" t="s">
        <v>9</v>
      </c>
      <c r="E21" s="27" t="s">
        <v>77</v>
      </c>
      <c r="F21" s="28">
        <v>832</v>
      </c>
      <c r="G21" s="28">
        <v>213</v>
      </c>
      <c r="H21" s="29">
        <f t="shared" si="0"/>
        <v>0.25600961538461536</v>
      </c>
      <c r="I21" s="76">
        <v>1160</v>
      </c>
      <c r="J21" s="80">
        <f t="shared" si="1"/>
        <v>296.97115384615381</v>
      </c>
    </row>
    <row r="22" spans="1:10" x14ac:dyDescent="0.25">
      <c r="A22" s="168">
        <v>201</v>
      </c>
      <c r="B22" s="21" t="s">
        <v>125</v>
      </c>
      <c r="C22" s="21" t="s">
        <v>167</v>
      </c>
      <c r="D22" s="22" t="s">
        <v>7</v>
      </c>
      <c r="E22" s="22" t="s">
        <v>17</v>
      </c>
      <c r="F22" s="23">
        <v>339</v>
      </c>
      <c r="G22" s="23">
        <v>194</v>
      </c>
      <c r="H22" s="24">
        <f t="shared" si="0"/>
        <v>0.57227138643067843</v>
      </c>
      <c r="I22" s="77">
        <v>358</v>
      </c>
      <c r="J22" s="79">
        <f t="shared" si="1"/>
        <v>204.87315634218288</v>
      </c>
    </row>
    <row r="23" spans="1:10" x14ac:dyDescent="0.25">
      <c r="A23" s="167">
        <v>302</v>
      </c>
      <c r="B23" s="26" t="s">
        <v>113</v>
      </c>
      <c r="C23" s="25" t="s">
        <v>168</v>
      </c>
      <c r="D23" s="27" t="s">
        <v>8</v>
      </c>
      <c r="E23" s="27" t="s">
        <v>15</v>
      </c>
      <c r="F23" s="28">
        <v>613</v>
      </c>
      <c r="G23" s="28">
        <v>153</v>
      </c>
      <c r="H23" s="29">
        <f t="shared" si="0"/>
        <v>0.24959216965742251</v>
      </c>
      <c r="I23" s="78">
        <v>649</v>
      </c>
      <c r="J23" s="81">
        <f t="shared" si="1"/>
        <v>161.98531810766721</v>
      </c>
    </row>
    <row r="24" spans="1:10" x14ac:dyDescent="0.25">
      <c r="A24" s="168">
        <v>409</v>
      </c>
      <c r="B24" s="21" t="s">
        <v>60</v>
      </c>
      <c r="C24" s="156" t="s">
        <v>171</v>
      </c>
      <c r="D24" s="22" t="s">
        <v>11</v>
      </c>
      <c r="E24" s="22" t="s">
        <v>15</v>
      </c>
      <c r="F24" s="23">
        <v>471</v>
      </c>
      <c r="G24" s="23">
        <v>138</v>
      </c>
      <c r="H24" s="24">
        <f t="shared" si="0"/>
        <v>0.2929936305732484</v>
      </c>
      <c r="I24" s="77">
        <v>636</v>
      </c>
      <c r="J24" s="79">
        <f t="shared" si="1"/>
        <v>186.34394904458597</v>
      </c>
    </row>
    <row r="25" spans="1:10" x14ac:dyDescent="0.25">
      <c r="A25" s="167">
        <v>427</v>
      </c>
      <c r="B25" s="26" t="s">
        <v>111</v>
      </c>
      <c r="C25" s="25" t="s">
        <v>169</v>
      </c>
      <c r="D25" s="27" t="s">
        <v>5</v>
      </c>
      <c r="E25" s="27" t="s">
        <v>75</v>
      </c>
      <c r="F25" s="28">
        <v>255</v>
      </c>
      <c r="G25" s="28">
        <v>255</v>
      </c>
      <c r="H25" s="29">
        <f t="shared" si="0"/>
        <v>1</v>
      </c>
      <c r="I25" s="76">
        <v>450</v>
      </c>
      <c r="J25" s="80">
        <f t="shared" si="1"/>
        <v>450</v>
      </c>
    </row>
    <row r="26" spans="1:10" x14ac:dyDescent="0.25">
      <c r="A26" s="168">
        <v>428</v>
      </c>
      <c r="B26" s="21" t="s">
        <v>112</v>
      </c>
      <c r="C26" s="21" t="s">
        <v>170</v>
      </c>
      <c r="D26" s="22" t="s">
        <v>6</v>
      </c>
      <c r="E26" s="22" t="s">
        <v>75</v>
      </c>
      <c r="F26" s="23">
        <v>431</v>
      </c>
      <c r="G26" s="23">
        <v>431</v>
      </c>
      <c r="H26" s="24">
        <f t="shared" si="0"/>
        <v>1</v>
      </c>
      <c r="I26" s="77">
        <v>419</v>
      </c>
      <c r="J26" s="79">
        <f t="shared" si="1"/>
        <v>419</v>
      </c>
    </row>
    <row r="27" spans="1:10" x14ac:dyDescent="0.25">
      <c r="A27" s="167">
        <v>324</v>
      </c>
      <c r="B27" s="26" t="s">
        <v>114</v>
      </c>
      <c r="C27" s="25" t="s">
        <v>172</v>
      </c>
      <c r="D27" s="27" t="s">
        <v>8</v>
      </c>
      <c r="E27" s="27" t="s">
        <v>15</v>
      </c>
      <c r="F27" s="28">
        <v>468</v>
      </c>
      <c r="G27" s="28">
        <v>117</v>
      </c>
      <c r="H27" s="29">
        <f t="shared" si="0"/>
        <v>0.25</v>
      </c>
      <c r="I27" s="76">
        <v>450</v>
      </c>
      <c r="J27" s="80">
        <f t="shared" si="1"/>
        <v>112.5</v>
      </c>
    </row>
    <row r="28" spans="1:10" x14ac:dyDescent="0.25">
      <c r="A28" s="168">
        <v>327</v>
      </c>
      <c r="B28" s="21" t="s">
        <v>115</v>
      </c>
      <c r="C28" s="21" t="s">
        <v>173</v>
      </c>
      <c r="D28" s="22" t="s">
        <v>8</v>
      </c>
      <c r="E28" s="22" t="s">
        <v>15</v>
      </c>
      <c r="F28" s="23">
        <v>679</v>
      </c>
      <c r="G28" s="23">
        <v>159</v>
      </c>
      <c r="H28" s="24">
        <f t="shared" si="0"/>
        <v>0.2341678939617084</v>
      </c>
      <c r="I28" s="77">
        <v>630</v>
      </c>
      <c r="J28" s="79">
        <f t="shared" si="1"/>
        <v>147.5257731958763</v>
      </c>
    </row>
    <row r="29" spans="1:10" x14ac:dyDescent="0.25">
      <c r="A29" s="167">
        <v>332</v>
      </c>
      <c r="B29" s="26" t="s">
        <v>116</v>
      </c>
      <c r="C29" s="25" t="s">
        <v>174</v>
      </c>
      <c r="D29" s="27" t="s">
        <v>6</v>
      </c>
      <c r="E29" s="27" t="s">
        <v>15</v>
      </c>
      <c r="F29" s="28">
        <v>451</v>
      </c>
      <c r="G29" s="28">
        <v>88</v>
      </c>
      <c r="H29" s="29">
        <f t="shared" si="0"/>
        <v>0.1951219512195122</v>
      </c>
      <c r="I29" s="78">
        <v>700</v>
      </c>
      <c r="J29" s="81">
        <f t="shared" si="1"/>
        <v>136.58536585365854</v>
      </c>
    </row>
    <row r="30" spans="1:10" x14ac:dyDescent="0.25">
      <c r="A30" s="168">
        <v>336</v>
      </c>
      <c r="B30" s="21" t="s">
        <v>117</v>
      </c>
      <c r="C30" s="21" t="s">
        <v>175</v>
      </c>
      <c r="D30" s="22" t="s">
        <v>8</v>
      </c>
      <c r="E30" s="22" t="s">
        <v>15</v>
      </c>
      <c r="F30" s="23">
        <v>315</v>
      </c>
      <c r="G30" s="23">
        <v>57</v>
      </c>
      <c r="H30" s="24">
        <f t="shared" si="0"/>
        <v>0.18095238095238095</v>
      </c>
      <c r="I30" s="77">
        <v>378</v>
      </c>
      <c r="J30" s="79">
        <f t="shared" si="1"/>
        <v>68.399999999999991</v>
      </c>
    </row>
    <row r="31" spans="1:10" x14ac:dyDescent="0.25">
      <c r="A31" s="167">
        <v>335</v>
      </c>
      <c r="B31" s="26" t="s">
        <v>118</v>
      </c>
      <c r="C31" s="25" t="s">
        <v>176</v>
      </c>
      <c r="D31" s="27" t="s">
        <v>9</v>
      </c>
      <c r="E31" s="27" t="s">
        <v>15</v>
      </c>
      <c r="F31" s="28">
        <v>321</v>
      </c>
      <c r="G31" s="28">
        <v>85</v>
      </c>
      <c r="H31" s="29">
        <f t="shared" si="0"/>
        <v>0.26479750778816197</v>
      </c>
      <c r="I31" s="78">
        <v>500</v>
      </c>
      <c r="J31" s="81">
        <f t="shared" si="1"/>
        <v>132.39875389408098</v>
      </c>
    </row>
    <row r="32" spans="1:10" x14ac:dyDescent="0.25">
      <c r="A32" s="170">
        <v>338</v>
      </c>
      <c r="B32" s="151" t="s">
        <v>119</v>
      </c>
      <c r="C32" s="124" t="s">
        <v>177</v>
      </c>
      <c r="D32" s="126" t="s">
        <v>8</v>
      </c>
      <c r="E32" s="126" t="s">
        <v>15</v>
      </c>
      <c r="F32" s="127">
        <v>341</v>
      </c>
      <c r="G32" s="127">
        <v>84</v>
      </c>
      <c r="H32" s="128">
        <f t="shared" si="0"/>
        <v>0.24633431085043989</v>
      </c>
      <c r="I32" s="152">
        <v>520</v>
      </c>
      <c r="J32" s="153">
        <f t="shared" si="1"/>
        <v>128.09384164222874</v>
      </c>
    </row>
    <row r="33" spans="1:10" ht="15.75" thickBot="1" x14ac:dyDescent="0.3">
      <c r="A33" s="41" t="s">
        <v>13</v>
      </c>
      <c r="B33" s="42">
        <f>COUNTA(B4:B31)</f>
        <v>28</v>
      </c>
      <c r="C33" s="41"/>
      <c r="D33" s="41"/>
      <c r="E33" s="41"/>
      <c r="F33" s="43">
        <f>+SUM(F4:F32)</f>
        <v>13918</v>
      </c>
      <c r="G33" s="43">
        <f>+SUM(G4:G32)</f>
        <v>6775</v>
      </c>
      <c r="H33" s="45">
        <f>G33/F33</f>
        <v>0.48677970972840923</v>
      </c>
      <c r="I33" s="43">
        <f>+SUM(I4:I32)</f>
        <v>19078</v>
      </c>
      <c r="J33" s="44">
        <f>SUM(J4:J32)</f>
        <v>10326.859036671904</v>
      </c>
    </row>
    <row r="34" spans="1:10" ht="16.5" customHeight="1" x14ac:dyDescent="0.25">
      <c r="A34" s="227" t="s">
        <v>51</v>
      </c>
      <c r="B34" s="227"/>
      <c r="C34" s="227"/>
      <c r="D34" s="227"/>
      <c r="E34" s="227"/>
      <c r="F34" s="227"/>
      <c r="G34" s="227"/>
      <c r="H34" s="227"/>
      <c r="I34" s="227"/>
      <c r="J34" s="227"/>
    </row>
    <row r="35" spans="1:10" x14ac:dyDescent="0.25">
      <c r="A35" s="192" t="s">
        <v>264</v>
      </c>
      <c r="B35" s="192"/>
      <c r="C35" s="192"/>
      <c r="D35" s="192"/>
      <c r="E35" s="192"/>
      <c r="F35" s="192"/>
      <c r="G35" s="192"/>
      <c r="H35" s="192"/>
      <c r="I35" s="192"/>
      <c r="J35" s="192"/>
    </row>
    <row r="36" spans="1:10" ht="15" customHeight="1" x14ac:dyDescent="0.25">
      <c r="A36" s="226" t="s">
        <v>143</v>
      </c>
      <c r="B36" s="226"/>
      <c r="C36" s="226"/>
      <c r="D36" s="226"/>
      <c r="E36" s="226"/>
      <c r="F36" s="226"/>
      <c r="G36" s="226"/>
      <c r="H36" s="226"/>
      <c r="I36" s="226"/>
      <c r="J36" s="226"/>
    </row>
    <row r="37" spans="1:10" x14ac:dyDescent="0.25">
      <c r="A37" s="225" t="s">
        <v>55</v>
      </c>
      <c r="B37" s="225"/>
      <c r="C37" s="225"/>
      <c r="D37" s="225"/>
      <c r="E37" s="225"/>
      <c r="F37" s="225"/>
      <c r="G37" s="225"/>
      <c r="H37" s="225"/>
      <c r="I37" s="225"/>
      <c r="J37" s="225"/>
    </row>
  </sheetData>
  <mergeCells count="6">
    <mergeCell ref="A37:J37"/>
    <mergeCell ref="A1:I1"/>
    <mergeCell ref="A2:I2"/>
    <mergeCell ref="A34:J34"/>
    <mergeCell ref="A35:J35"/>
    <mergeCell ref="A36:J36"/>
  </mergeCells>
  <pageMargins left="0.7" right="0.7" top="0.75" bottom="0.75" header="0.3" footer="0.3"/>
  <pageSetup scale="48"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40"/>
  <sheetViews>
    <sheetView zoomScale="85" zoomScaleNormal="85" zoomScaleSheetLayoutView="100" workbookViewId="0">
      <pane ySplit="3" topLeftCell="A4" activePane="bottomLeft" state="frozen"/>
      <selection pane="bottomLeft" activeCell="J43" sqref="J43"/>
    </sheetView>
  </sheetViews>
  <sheetFormatPr defaultRowHeight="15" x14ac:dyDescent="0.25"/>
  <cols>
    <col min="1" max="1" width="9.7109375" style="166" customWidth="1"/>
    <col min="2" max="2" width="98.5703125" bestFit="1" customWidth="1"/>
    <col min="3" max="3" width="26.7109375" customWidth="1"/>
    <col min="4" max="4" width="10.7109375" customWidth="1"/>
    <col min="5" max="8" width="20.7109375" customWidth="1"/>
    <col min="9" max="9" width="15.7109375" customWidth="1"/>
  </cols>
  <sheetData>
    <row r="1" spans="1:9" ht="18.75" customHeight="1" x14ac:dyDescent="0.25">
      <c r="A1" s="237" t="s">
        <v>184</v>
      </c>
      <c r="B1" s="237"/>
      <c r="C1" s="237"/>
      <c r="D1" s="237"/>
      <c r="E1" s="237"/>
      <c r="F1" s="237"/>
      <c r="G1" s="237"/>
      <c r="H1" s="237"/>
      <c r="I1" s="237"/>
    </row>
    <row r="2" spans="1:9" ht="30.75" customHeight="1" thickBot="1" x14ac:dyDescent="0.3">
      <c r="A2" s="238" t="s">
        <v>141</v>
      </c>
      <c r="B2" s="238"/>
      <c r="C2" s="238"/>
      <c r="D2" s="238"/>
      <c r="E2" s="238"/>
      <c r="F2" s="238"/>
      <c r="G2" s="238"/>
      <c r="H2" s="238"/>
      <c r="I2" s="238"/>
    </row>
    <row r="3" spans="1:9" s="1" customFormat="1" ht="32.25" customHeight="1" x14ac:dyDescent="0.25">
      <c r="A3" s="38" t="s">
        <v>1</v>
      </c>
      <c r="B3" s="39" t="s">
        <v>2</v>
      </c>
      <c r="C3" s="39" t="s">
        <v>265</v>
      </c>
      <c r="D3" s="39" t="s">
        <v>3</v>
      </c>
      <c r="E3" s="39" t="s">
        <v>270</v>
      </c>
      <c r="F3" s="46" t="s">
        <v>272</v>
      </c>
      <c r="G3" s="46" t="s">
        <v>146</v>
      </c>
      <c r="H3" s="46" t="s">
        <v>273</v>
      </c>
      <c r="I3" s="47" t="s">
        <v>274</v>
      </c>
    </row>
    <row r="4" spans="1:9" x14ac:dyDescent="0.25">
      <c r="A4" s="161">
        <v>213</v>
      </c>
      <c r="B4" s="34" t="s">
        <v>120</v>
      </c>
      <c r="C4" s="34" t="s">
        <v>147</v>
      </c>
      <c r="D4" s="35" t="s">
        <v>8</v>
      </c>
      <c r="E4" s="23">
        <v>755</v>
      </c>
      <c r="F4" s="37">
        <v>0.32657657657657657</v>
      </c>
      <c r="G4" s="37">
        <v>0.80110497237569056</v>
      </c>
      <c r="H4" s="35">
        <v>716</v>
      </c>
      <c r="I4" s="48">
        <f>E4/H4</f>
        <v>1.0544692737430168</v>
      </c>
    </row>
    <row r="5" spans="1:9" x14ac:dyDescent="0.25">
      <c r="A5" s="167">
        <v>347</v>
      </c>
      <c r="B5" s="26" t="s">
        <v>103</v>
      </c>
      <c r="C5" s="25" t="s">
        <v>148</v>
      </c>
      <c r="D5" s="27" t="s">
        <v>9</v>
      </c>
      <c r="E5" s="28">
        <v>254</v>
      </c>
      <c r="F5" s="72">
        <v>0.21136063408190225</v>
      </c>
      <c r="G5" s="29">
        <v>0.62992125984251968</v>
      </c>
      <c r="H5" s="27">
        <v>540</v>
      </c>
      <c r="I5" s="49">
        <f t="shared" ref="I5:I32" si="0">E5/H5</f>
        <v>0.47037037037037038</v>
      </c>
    </row>
    <row r="6" spans="1:9" x14ac:dyDescent="0.25">
      <c r="A6" s="168">
        <v>404</v>
      </c>
      <c r="B6" s="21" t="s">
        <v>121</v>
      </c>
      <c r="C6" s="21" t="s">
        <v>149</v>
      </c>
      <c r="D6" s="22" t="s">
        <v>9</v>
      </c>
      <c r="E6" s="23">
        <v>309</v>
      </c>
      <c r="F6" s="24">
        <v>0.15053763440860216</v>
      </c>
      <c r="G6" s="24">
        <v>0.48275862068965519</v>
      </c>
      <c r="H6" s="22">
        <v>829</v>
      </c>
      <c r="I6" s="50">
        <f t="shared" si="0"/>
        <v>0.37273823884197826</v>
      </c>
    </row>
    <row r="7" spans="1:9" x14ac:dyDescent="0.25">
      <c r="A7" s="167">
        <v>360</v>
      </c>
      <c r="B7" s="26" t="s">
        <v>37</v>
      </c>
      <c r="C7" s="25" t="s">
        <v>150</v>
      </c>
      <c r="D7" s="27" t="s">
        <v>6</v>
      </c>
      <c r="E7" s="28">
        <v>361</v>
      </c>
      <c r="F7" s="71" t="s">
        <v>98</v>
      </c>
      <c r="G7" s="51" t="s">
        <v>98</v>
      </c>
      <c r="H7" s="27">
        <v>392</v>
      </c>
      <c r="I7" s="49">
        <f t="shared" si="0"/>
        <v>0.92091836734693877</v>
      </c>
    </row>
    <row r="8" spans="1:9" x14ac:dyDescent="0.25">
      <c r="A8" s="168">
        <v>454</v>
      </c>
      <c r="B8" s="21" t="s">
        <v>122</v>
      </c>
      <c r="C8" s="21" t="s">
        <v>151</v>
      </c>
      <c r="D8" s="22" t="s">
        <v>7</v>
      </c>
      <c r="E8" s="23">
        <v>797</v>
      </c>
      <c r="F8" s="24">
        <v>0.10948905109489052</v>
      </c>
      <c r="G8" s="24">
        <v>0.234375</v>
      </c>
      <c r="H8" s="22">
        <v>1070</v>
      </c>
      <c r="I8" s="50">
        <f t="shared" si="0"/>
        <v>0.7448598130841122</v>
      </c>
    </row>
    <row r="9" spans="1:9" x14ac:dyDescent="0.25">
      <c r="A9" s="167">
        <v>442</v>
      </c>
      <c r="B9" s="26" t="s">
        <v>67</v>
      </c>
      <c r="C9" s="25" t="s">
        <v>152</v>
      </c>
      <c r="D9" s="27" t="s">
        <v>7</v>
      </c>
      <c r="E9" s="28">
        <v>1336</v>
      </c>
      <c r="F9" s="72">
        <v>0.18630136986301371</v>
      </c>
      <c r="G9" s="29">
        <v>0.47222222222222221</v>
      </c>
      <c r="H9" s="27">
        <v>1400</v>
      </c>
      <c r="I9" s="49">
        <f t="shared" si="0"/>
        <v>0.95428571428571429</v>
      </c>
    </row>
    <row r="10" spans="1:9" x14ac:dyDescent="0.25">
      <c r="A10" s="168">
        <v>405</v>
      </c>
      <c r="B10" s="21" t="s">
        <v>104</v>
      </c>
      <c r="C10" s="21" t="s">
        <v>153</v>
      </c>
      <c r="D10" s="22" t="s">
        <v>10</v>
      </c>
      <c r="E10" s="23">
        <v>1477</v>
      </c>
      <c r="F10" s="24">
        <v>0.8110236220472441</v>
      </c>
      <c r="G10" s="24">
        <v>0.6973595125253893</v>
      </c>
      <c r="H10" s="22">
        <v>1570</v>
      </c>
      <c r="I10" s="50">
        <f t="shared" si="0"/>
        <v>0.9407643312101911</v>
      </c>
    </row>
    <row r="11" spans="1:9" x14ac:dyDescent="0.25">
      <c r="A11" s="167">
        <v>407</v>
      </c>
      <c r="B11" s="26" t="s">
        <v>178</v>
      </c>
      <c r="C11" s="25" t="s">
        <v>154</v>
      </c>
      <c r="D11" s="27" t="s">
        <v>6</v>
      </c>
      <c r="E11" s="28">
        <v>200</v>
      </c>
      <c r="F11" s="72">
        <v>0.13064133016627077</v>
      </c>
      <c r="G11" s="29">
        <v>0.27500000000000002</v>
      </c>
      <c r="H11" s="27">
        <v>717</v>
      </c>
      <c r="I11" s="49">
        <f t="shared" si="0"/>
        <v>0.2789400278940028</v>
      </c>
    </row>
    <row r="12" spans="1:9" x14ac:dyDescent="0.25">
      <c r="A12" s="168">
        <v>246</v>
      </c>
      <c r="B12" s="21" t="s">
        <v>106</v>
      </c>
      <c r="C12" s="21" t="s">
        <v>155</v>
      </c>
      <c r="D12" s="22" t="s">
        <v>11</v>
      </c>
      <c r="E12" s="23">
        <v>374</v>
      </c>
      <c r="F12" s="24">
        <v>0.34251968503937008</v>
      </c>
      <c r="G12" s="24">
        <v>0.23262032085561499</v>
      </c>
      <c r="H12" s="22">
        <v>485</v>
      </c>
      <c r="I12" s="50">
        <f t="shared" si="0"/>
        <v>0.77113402061855674</v>
      </c>
    </row>
    <row r="13" spans="1:9" x14ac:dyDescent="0.25">
      <c r="A13" s="167">
        <v>413</v>
      </c>
      <c r="B13" s="26" t="s">
        <v>107</v>
      </c>
      <c r="C13" s="25" t="s">
        <v>156</v>
      </c>
      <c r="D13" s="27" t="s">
        <v>12</v>
      </c>
      <c r="E13" s="28">
        <v>349</v>
      </c>
      <c r="F13" s="72">
        <v>0.19523099850968703</v>
      </c>
      <c r="G13" s="29">
        <v>0.75071633237822355</v>
      </c>
      <c r="H13" s="27">
        <v>912</v>
      </c>
      <c r="I13" s="49">
        <f t="shared" si="0"/>
        <v>0.38267543859649122</v>
      </c>
    </row>
    <row r="14" spans="1:9" x14ac:dyDescent="0.25">
      <c r="A14" s="169">
        <v>433</v>
      </c>
      <c r="B14" s="30" t="s">
        <v>157</v>
      </c>
      <c r="C14" s="21" t="s">
        <v>158</v>
      </c>
      <c r="D14" s="22" t="s">
        <v>6</v>
      </c>
      <c r="E14" s="23">
        <v>305</v>
      </c>
      <c r="F14" s="73">
        <v>0.22894736842105262</v>
      </c>
      <c r="G14" s="24">
        <v>0.28524590163934427</v>
      </c>
      <c r="H14" s="22">
        <v>567</v>
      </c>
      <c r="I14" s="50">
        <f t="shared" si="0"/>
        <v>0.53791887125220461</v>
      </c>
    </row>
    <row r="15" spans="1:9" x14ac:dyDescent="0.25">
      <c r="A15" s="167">
        <v>416</v>
      </c>
      <c r="B15" s="26" t="s">
        <v>108</v>
      </c>
      <c r="C15" s="25" t="s">
        <v>159</v>
      </c>
      <c r="D15" s="27" t="s">
        <v>12</v>
      </c>
      <c r="E15" s="28">
        <v>252</v>
      </c>
      <c r="F15" s="72">
        <v>0.19201030927835053</v>
      </c>
      <c r="G15" s="29">
        <v>0.59126984126984128</v>
      </c>
      <c r="H15" s="27">
        <v>730</v>
      </c>
      <c r="I15" s="49">
        <f t="shared" si="0"/>
        <v>0.34520547945205482</v>
      </c>
    </row>
    <row r="16" spans="1:9" x14ac:dyDescent="0.25">
      <c r="A16" s="168">
        <v>421</v>
      </c>
      <c r="B16" s="21" t="s">
        <v>109</v>
      </c>
      <c r="C16" s="21" t="s">
        <v>160</v>
      </c>
      <c r="D16" s="22" t="s">
        <v>5</v>
      </c>
      <c r="E16" s="23">
        <v>449</v>
      </c>
      <c r="F16" s="24">
        <v>0.20890599230346343</v>
      </c>
      <c r="G16" s="24">
        <v>0.84632516703786187</v>
      </c>
      <c r="H16" s="22">
        <v>720</v>
      </c>
      <c r="I16" s="50">
        <f t="shared" si="0"/>
        <v>0.62361111111111112</v>
      </c>
    </row>
    <row r="17" spans="1:9" s="2" customFormat="1" x14ac:dyDescent="0.25">
      <c r="A17" s="167">
        <v>417</v>
      </c>
      <c r="B17" s="26" t="s">
        <v>110</v>
      </c>
      <c r="C17" s="25" t="s">
        <v>161</v>
      </c>
      <c r="D17" s="27" t="s">
        <v>12</v>
      </c>
      <c r="E17" s="28">
        <v>193</v>
      </c>
      <c r="F17" s="72">
        <v>0.11190476190476191</v>
      </c>
      <c r="G17" s="29">
        <v>0.73056994818652854</v>
      </c>
      <c r="H17" s="27">
        <v>600</v>
      </c>
      <c r="I17" s="49">
        <f t="shared" si="0"/>
        <v>0.32166666666666666</v>
      </c>
    </row>
    <row r="18" spans="1:9" x14ac:dyDescent="0.25">
      <c r="A18" s="168">
        <v>264</v>
      </c>
      <c r="B18" s="21" t="s">
        <v>123</v>
      </c>
      <c r="C18" s="21" t="s">
        <v>162</v>
      </c>
      <c r="D18" s="22" t="s">
        <v>8</v>
      </c>
      <c r="E18" s="23">
        <v>369</v>
      </c>
      <c r="F18" s="24">
        <v>0.1238390092879257</v>
      </c>
      <c r="G18" s="24">
        <v>0.7142857142857143</v>
      </c>
      <c r="H18" s="22">
        <v>400</v>
      </c>
      <c r="I18" s="50">
        <f t="shared" si="0"/>
        <v>0.92249999999999999</v>
      </c>
    </row>
    <row r="19" spans="1:9" s="2" customFormat="1" x14ac:dyDescent="0.25">
      <c r="A19" s="167">
        <v>266</v>
      </c>
      <c r="B19" s="26" t="s">
        <v>124</v>
      </c>
      <c r="C19" s="25" t="s">
        <v>163</v>
      </c>
      <c r="D19" s="27" t="s">
        <v>12</v>
      </c>
      <c r="E19" s="28">
        <v>553</v>
      </c>
      <c r="F19" s="72" t="s">
        <v>98</v>
      </c>
      <c r="G19" s="29" t="s">
        <v>98</v>
      </c>
      <c r="H19" s="27">
        <v>580</v>
      </c>
      <c r="I19" s="49">
        <f t="shared" si="0"/>
        <v>0.95344827586206893</v>
      </c>
    </row>
    <row r="20" spans="1:9" x14ac:dyDescent="0.25">
      <c r="A20" s="168">
        <v>420</v>
      </c>
      <c r="B20" s="21" t="s">
        <v>263</v>
      </c>
      <c r="C20" s="21" t="s">
        <v>164</v>
      </c>
      <c r="D20" s="22" t="s">
        <v>8</v>
      </c>
      <c r="E20" s="23">
        <v>69</v>
      </c>
      <c r="F20" s="24" t="s">
        <v>98</v>
      </c>
      <c r="G20" s="24" t="s">
        <v>98</v>
      </c>
      <c r="H20" s="22" t="s">
        <v>98</v>
      </c>
      <c r="I20" s="50" t="s">
        <v>98</v>
      </c>
    </row>
    <row r="21" spans="1:9" x14ac:dyDescent="0.25">
      <c r="A21" s="167" t="s">
        <v>97</v>
      </c>
      <c r="B21" s="26" t="s">
        <v>129</v>
      </c>
      <c r="C21" s="25" t="s">
        <v>166</v>
      </c>
      <c r="D21" s="27" t="s">
        <v>9</v>
      </c>
      <c r="E21" s="28">
        <v>832</v>
      </c>
      <c r="F21" s="72">
        <v>0.14885496183206107</v>
      </c>
      <c r="G21" s="29">
        <v>0.36619718309859156</v>
      </c>
      <c r="H21" s="27">
        <v>1160</v>
      </c>
      <c r="I21" s="49">
        <f t="shared" si="0"/>
        <v>0.71724137931034482</v>
      </c>
    </row>
    <row r="22" spans="1:9" x14ac:dyDescent="0.25">
      <c r="A22" s="168">
        <v>201</v>
      </c>
      <c r="B22" s="21" t="s">
        <v>125</v>
      </c>
      <c r="C22" s="21" t="s">
        <v>167</v>
      </c>
      <c r="D22" s="22" t="s">
        <v>7</v>
      </c>
      <c r="E22" s="23">
        <v>339</v>
      </c>
      <c r="F22" s="24">
        <v>0.68</v>
      </c>
      <c r="G22" s="24">
        <v>0.26288659793814434</v>
      </c>
      <c r="H22" s="22">
        <v>358</v>
      </c>
      <c r="I22" s="50">
        <f t="shared" si="0"/>
        <v>0.94692737430167595</v>
      </c>
    </row>
    <row r="23" spans="1:9" x14ac:dyDescent="0.25">
      <c r="A23" s="167">
        <v>302</v>
      </c>
      <c r="B23" s="26" t="s">
        <v>113</v>
      </c>
      <c r="C23" s="25" t="s">
        <v>168</v>
      </c>
      <c r="D23" s="27" t="s">
        <v>8</v>
      </c>
      <c r="E23" s="28">
        <v>613</v>
      </c>
      <c r="F23" s="72">
        <v>0.16313213703099511</v>
      </c>
      <c r="G23" s="29">
        <v>0.65359477124183007</v>
      </c>
      <c r="H23" s="27">
        <v>649</v>
      </c>
      <c r="I23" s="49">
        <f t="shared" si="0"/>
        <v>0.94453004622496151</v>
      </c>
    </row>
    <row r="24" spans="1:9" x14ac:dyDescent="0.25">
      <c r="A24" s="168">
        <v>409</v>
      </c>
      <c r="B24" s="21" t="s">
        <v>60</v>
      </c>
      <c r="C24" s="156" t="s">
        <v>171</v>
      </c>
      <c r="D24" s="22" t="s">
        <v>11</v>
      </c>
      <c r="E24" s="23">
        <v>471</v>
      </c>
      <c r="F24" s="24">
        <v>0.15979381443298968</v>
      </c>
      <c r="G24" s="24">
        <v>0.22463768115942029</v>
      </c>
      <c r="H24" s="22">
        <v>636</v>
      </c>
      <c r="I24" s="50">
        <f t="shared" si="0"/>
        <v>0.74056603773584906</v>
      </c>
    </row>
    <row r="25" spans="1:9" x14ac:dyDescent="0.25">
      <c r="A25" s="167">
        <v>427</v>
      </c>
      <c r="B25" s="26" t="s">
        <v>111</v>
      </c>
      <c r="C25" s="25" t="s">
        <v>169</v>
      </c>
      <c r="D25" s="27" t="s">
        <v>5</v>
      </c>
      <c r="E25" s="28">
        <v>255</v>
      </c>
      <c r="F25" s="72">
        <v>0.19073869900771775</v>
      </c>
      <c r="G25" s="29">
        <v>0.67843137254901964</v>
      </c>
      <c r="H25" s="27">
        <v>450</v>
      </c>
      <c r="I25" s="49">
        <f t="shared" si="0"/>
        <v>0.56666666666666665</v>
      </c>
    </row>
    <row r="26" spans="1:9" x14ac:dyDescent="0.25">
      <c r="A26" s="168">
        <v>428</v>
      </c>
      <c r="B26" s="21" t="s">
        <v>112</v>
      </c>
      <c r="C26" s="21" t="s">
        <v>170</v>
      </c>
      <c r="D26" s="22" t="s">
        <v>6</v>
      </c>
      <c r="E26" s="23">
        <v>431</v>
      </c>
      <c r="F26" s="24">
        <v>0.37716262975778547</v>
      </c>
      <c r="G26" s="24">
        <v>0.25290023201856149</v>
      </c>
      <c r="H26" s="22">
        <v>419</v>
      </c>
      <c r="I26" s="50">
        <f t="shared" si="0"/>
        <v>1.0286396181384247</v>
      </c>
    </row>
    <row r="27" spans="1:9" x14ac:dyDescent="0.25">
      <c r="A27" s="167">
        <v>324</v>
      </c>
      <c r="B27" s="26" t="s">
        <v>114</v>
      </c>
      <c r="C27" s="25" t="s">
        <v>172</v>
      </c>
      <c r="D27" s="27" t="s">
        <v>8</v>
      </c>
      <c r="E27" s="28">
        <v>468</v>
      </c>
      <c r="F27" s="72">
        <v>0.37878787878787878</v>
      </c>
      <c r="G27" s="29">
        <v>0.42735042735042733</v>
      </c>
      <c r="H27" s="27">
        <v>450</v>
      </c>
      <c r="I27" s="49">
        <f t="shared" si="0"/>
        <v>1.04</v>
      </c>
    </row>
    <row r="28" spans="1:9" x14ac:dyDescent="0.25">
      <c r="A28" s="168">
        <v>327</v>
      </c>
      <c r="B28" s="21" t="s">
        <v>115</v>
      </c>
      <c r="C28" s="21" t="s">
        <v>173</v>
      </c>
      <c r="D28" s="22" t="s">
        <v>8</v>
      </c>
      <c r="E28" s="23">
        <v>679</v>
      </c>
      <c r="F28" s="24">
        <v>0.23042505592841164</v>
      </c>
      <c r="G28" s="24">
        <v>0.64779874213836475</v>
      </c>
      <c r="H28" s="22">
        <v>630</v>
      </c>
      <c r="I28" s="50">
        <f t="shared" si="0"/>
        <v>1.0777777777777777</v>
      </c>
    </row>
    <row r="29" spans="1:9" x14ac:dyDescent="0.25">
      <c r="A29" s="167">
        <v>332</v>
      </c>
      <c r="B29" s="26" t="s">
        <v>116</v>
      </c>
      <c r="C29" s="25" t="s">
        <v>174</v>
      </c>
      <c r="D29" s="27" t="s">
        <v>6</v>
      </c>
      <c r="E29" s="28">
        <v>451</v>
      </c>
      <c r="F29" s="72">
        <v>0.23599999999999999</v>
      </c>
      <c r="G29" s="29">
        <v>0.67045454545454541</v>
      </c>
      <c r="H29" s="27">
        <v>700</v>
      </c>
      <c r="I29" s="49">
        <f t="shared" si="0"/>
        <v>0.64428571428571424</v>
      </c>
    </row>
    <row r="30" spans="1:9" x14ac:dyDescent="0.25">
      <c r="A30" s="168">
        <v>336</v>
      </c>
      <c r="B30" s="21" t="s">
        <v>117</v>
      </c>
      <c r="C30" s="21" t="s">
        <v>175</v>
      </c>
      <c r="D30" s="22" t="s">
        <v>8</v>
      </c>
      <c r="E30" s="23">
        <v>315</v>
      </c>
      <c r="F30" s="24">
        <v>0.17</v>
      </c>
      <c r="G30" s="24">
        <v>0.2982456140350877</v>
      </c>
      <c r="H30" s="22">
        <v>378</v>
      </c>
      <c r="I30" s="50">
        <f t="shared" si="0"/>
        <v>0.83333333333333337</v>
      </c>
    </row>
    <row r="31" spans="1:9" x14ac:dyDescent="0.25">
      <c r="A31" s="167">
        <v>335</v>
      </c>
      <c r="B31" s="26" t="s">
        <v>118</v>
      </c>
      <c r="C31" s="25" t="s">
        <v>176</v>
      </c>
      <c r="D31" s="27" t="s">
        <v>9</v>
      </c>
      <c r="E31" s="28">
        <v>321</v>
      </c>
      <c r="F31" s="72">
        <v>0.2288135593220339</v>
      </c>
      <c r="G31" s="29">
        <v>0.63529411764705879</v>
      </c>
      <c r="H31" s="27">
        <v>500</v>
      </c>
      <c r="I31" s="49">
        <f t="shared" si="0"/>
        <v>0.64200000000000002</v>
      </c>
    </row>
    <row r="32" spans="1:9" x14ac:dyDescent="0.25">
      <c r="A32" s="170">
        <v>338</v>
      </c>
      <c r="B32" s="151" t="s">
        <v>119</v>
      </c>
      <c r="C32" s="124" t="s">
        <v>177</v>
      </c>
      <c r="D32" s="126" t="s">
        <v>8</v>
      </c>
      <c r="E32" s="127">
        <v>341</v>
      </c>
      <c r="F32" s="154">
        <v>0.11368421052631579</v>
      </c>
      <c r="G32" s="128">
        <v>0.6428571428571429</v>
      </c>
      <c r="H32" s="126">
        <v>520</v>
      </c>
      <c r="I32" s="155">
        <f t="shared" si="0"/>
        <v>0.65576923076923077</v>
      </c>
    </row>
    <row r="33" spans="1:9" ht="15.75" thickBot="1" x14ac:dyDescent="0.3">
      <c r="A33" s="41" t="s">
        <v>13</v>
      </c>
      <c r="B33" s="42">
        <f>COUNTA(B4:B31)</f>
        <v>28</v>
      </c>
      <c r="C33" s="41"/>
      <c r="D33" s="41"/>
      <c r="E33" s="43">
        <f>+SUM(E4:E32)</f>
        <v>13918</v>
      </c>
      <c r="F33" s="45">
        <v>0.24653739612188366</v>
      </c>
      <c r="G33" s="45">
        <v>0.53859778597785979</v>
      </c>
      <c r="H33" s="43">
        <f>+SUM(H4:H32)</f>
        <v>19078</v>
      </c>
      <c r="I33" s="190">
        <f>SUMIF(H4:H32,"&lt;&gt;"&amp;"N/A",E4:E32)/H33</f>
        <v>0.72591466610755839</v>
      </c>
    </row>
    <row r="34" spans="1:9" x14ac:dyDescent="0.25">
      <c r="A34" s="227" t="s">
        <v>144</v>
      </c>
      <c r="B34" s="227"/>
      <c r="C34" s="227"/>
      <c r="D34" s="227"/>
      <c r="E34" s="227"/>
      <c r="F34" s="227"/>
      <c r="G34" s="227"/>
      <c r="H34" s="227"/>
      <c r="I34" s="227"/>
    </row>
    <row r="35" spans="1:9" x14ac:dyDescent="0.25">
      <c r="A35" s="192" t="s">
        <v>264</v>
      </c>
      <c r="B35" s="192"/>
      <c r="C35" s="192"/>
      <c r="D35" s="192"/>
      <c r="E35" s="192"/>
      <c r="F35" s="192"/>
      <c r="G35" s="192"/>
      <c r="H35" s="192"/>
      <c r="I35" s="192"/>
    </row>
    <row r="36" spans="1:9" x14ac:dyDescent="0.25">
      <c r="A36" s="226" t="s">
        <v>143</v>
      </c>
      <c r="B36" s="226"/>
      <c r="C36" s="226"/>
      <c r="D36" s="226"/>
      <c r="E36" s="226"/>
      <c r="F36" s="226"/>
      <c r="G36" s="226"/>
      <c r="H36" s="226"/>
      <c r="I36" s="226"/>
    </row>
    <row r="37" spans="1:9" x14ac:dyDescent="0.25">
      <c r="A37" s="226" t="s">
        <v>133</v>
      </c>
      <c r="B37" s="226"/>
      <c r="C37" s="226"/>
      <c r="D37" s="226"/>
      <c r="E37" s="226"/>
      <c r="F37" s="226"/>
      <c r="G37" s="226"/>
      <c r="H37" s="226"/>
      <c r="I37" s="226"/>
    </row>
    <row r="38" spans="1:9" ht="28.5" customHeight="1" x14ac:dyDescent="0.25">
      <c r="A38" s="226" t="s">
        <v>325</v>
      </c>
      <c r="B38" s="226"/>
      <c r="C38" s="226"/>
      <c r="D38" s="226"/>
      <c r="E38" s="226"/>
      <c r="F38" s="226"/>
      <c r="G38" s="226"/>
      <c r="H38" s="226"/>
      <c r="I38" s="226"/>
    </row>
    <row r="39" spans="1:9" x14ac:dyDescent="0.25">
      <c r="A39" s="225" t="s">
        <v>57</v>
      </c>
      <c r="B39" s="225"/>
      <c r="C39" s="225"/>
      <c r="D39" s="225"/>
      <c r="E39" s="225"/>
      <c r="F39" s="225"/>
      <c r="G39" s="225"/>
      <c r="H39" s="225"/>
      <c r="I39" s="225"/>
    </row>
    <row r="40" spans="1:9" x14ac:dyDescent="0.25">
      <c r="A40" s="239" t="s">
        <v>56</v>
      </c>
      <c r="B40" s="239"/>
      <c r="C40" s="239"/>
      <c r="D40" s="239"/>
      <c r="E40" s="239"/>
      <c r="F40" s="239"/>
      <c r="G40" s="239"/>
      <c r="H40" s="239"/>
      <c r="I40" s="239"/>
    </row>
  </sheetData>
  <mergeCells count="9">
    <mergeCell ref="A1:I1"/>
    <mergeCell ref="A2:I2"/>
    <mergeCell ref="A40:I40"/>
    <mergeCell ref="A39:I39"/>
    <mergeCell ref="A38:I38"/>
    <mergeCell ref="A37:I37"/>
    <mergeCell ref="A36:I36"/>
    <mergeCell ref="A35:I35"/>
    <mergeCell ref="A34:I34"/>
  </mergeCells>
  <pageMargins left="0.7" right="0.7" top="0.75" bottom="0.75" header="0.3" footer="0.3"/>
  <pageSetup scale="5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Appendix 1</vt:lpstr>
      <vt:lpstr>Appendix 2</vt:lpstr>
      <vt:lpstr>Appendix 3</vt:lpstr>
      <vt:lpstr>Appendix 4 </vt:lpstr>
      <vt:lpstr>Appendix 5</vt:lpstr>
      <vt:lpstr>Appendix 6</vt:lpstr>
      <vt:lpstr>'Appendix 1'!Print_Area</vt:lpstr>
      <vt:lpstr>'Appendix 2'!Print_Area</vt:lpstr>
      <vt:lpstr>'Appendix 3'!Print_Area</vt:lpstr>
      <vt:lpstr>'Appendix 4 '!Print_Area</vt:lpstr>
      <vt:lpstr>'Appendix 5'!Print_Area</vt:lpstr>
      <vt:lpstr>'Appendix 6'!Print_Area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Richelle</cp:lastModifiedBy>
  <cp:lastPrinted>2017-09-15T13:41:12Z</cp:lastPrinted>
  <dcterms:created xsi:type="dcterms:W3CDTF">2015-12-11T22:31:56Z</dcterms:created>
  <dcterms:modified xsi:type="dcterms:W3CDTF">2017-10-06T18:05:40Z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61b990586b0143e6b6d607bec64b5740</vt:lpwstr>
  </property>
</Properties>
</file>