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9015"/>
  </bookViews>
  <sheets>
    <sheet name="Choice sets analyzed" sheetId="1" r:id="rId1"/>
  </sheets>
  <externalReferences>
    <externalReference r:id="rId2"/>
  </externalReferences>
  <definedNames>
    <definedName name="_xlnm.Print_Area" localSheetId="0">'Choice sets analyzed'!$A$1:$AR$134</definedName>
    <definedName name="_xlnm.Print_Titles" localSheetId="0">'Choice sets analyzed'!$A:$I,'Choice sets analyzed'!$1:$2</definedName>
  </definedNames>
  <calcPr calcId="145621"/>
</workbook>
</file>

<file path=xl/calcChain.xml><?xml version="1.0" encoding="utf-8"?>
<calcChain xmlns="http://schemas.openxmlformats.org/spreadsheetml/2006/main">
  <c r="AP102" i="1" l="1"/>
  <c r="AP100" i="1"/>
  <c r="AA102" i="1"/>
  <c r="V104" i="1" l="1"/>
  <c r="U104" i="1"/>
  <c r="Y134" i="1" l="1"/>
  <c r="V134" i="1"/>
  <c r="AP134" i="1" s="1"/>
  <c r="U134" i="1"/>
  <c r="T134" i="1"/>
  <c r="S134" i="1"/>
  <c r="P134" i="1"/>
  <c r="W134" i="1" s="1"/>
  <c r="O134" i="1"/>
  <c r="N134" i="1"/>
  <c r="R134" i="1" s="1"/>
  <c r="AP132" i="1"/>
  <c r="AA132" i="1"/>
  <c r="X132" i="1"/>
  <c r="AP131" i="1"/>
  <c r="AA131" i="1"/>
  <c r="X131" i="1"/>
  <c r="Y129" i="1"/>
  <c r="AA129" i="1" s="1"/>
  <c r="V129" i="1"/>
  <c r="AP129" i="1" s="1"/>
  <c r="U129" i="1"/>
  <c r="T129" i="1"/>
  <c r="S129" i="1"/>
  <c r="P129" i="1"/>
  <c r="R129" i="1" s="1"/>
  <c r="O129" i="1"/>
  <c r="N129" i="1"/>
  <c r="AP128" i="1"/>
  <c r="AA128" i="1"/>
  <c r="X128" i="1"/>
  <c r="AP127" i="1"/>
  <c r="AA127" i="1"/>
  <c r="X127" i="1"/>
  <c r="AP126" i="1"/>
  <c r="AA126" i="1"/>
  <c r="X126" i="1"/>
  <c r="Y124" i="1"/>
  <c r="AA124" i="1" s="1"/>
  <c r="V124" i="1"/>
  <c r="AP124" i="1" s="1"/>
  <c r="U124" i="1"/>
  <c r="T124" i="1"/>
  <c r="S124" i="1"/>
  <c r="P124" i="1"/>
  <c r="W124" i="1" s="1"/>
  <c r="O124" i="1"/>
  <c r="N124" i="1"/>
  <c r="AP123" i="1"/>
  <c r="AA123" i="1"/>
  <c r="X123" i="1"/>
  <c r="X122" i="1"/>
  <c r="R122" i="1"/>
  <c r="AP121" i="1"/>
  <c r="AA121" i="1"/>
  <c r="X121" i="1"/>
  <c r="Y119" i="1"/>
  <c r="V119" i="1"/>
  <c r="AP119" i="1" s="1"/>
  <c r="U119" i="1"/>
  <c r="T119" i="1"/>
  <c r="S119" i="1"/>
  <c r="P119" i="1"/>
  <c r="W119" i="1" s="1"/>
  <c r="O119" i="1"/>
  <c r="N119" i="1"/>
  <c r="AA119" i="1" s="1"/>
  <c r="AP118" i="1"/>
  <c r="AA118" i="1"/>
  <c r="X118" i="1"/>
  <c r="AP117" i="1"/>
  <c r="AA117" i="1"/>
  <c r="X117" i="1"/>
  <c r="AP116" i="1"/>
  <c r="AA116" i="1"/>
  <c r="X116" i="1"/>
  <c r="Y114" i="1"/>
  <c r="AA114" i="1" s="1"/>
  <c r="V114" i="1"/>
  <c r="AP114" i="1" s="1"/>
  <c r="U114" i="1"/>
  <c r="T114" i="1"/>
  <c r="S114" i="1"/>
  <c r="P114" i="1"/>
  <c r="R114" i="1" s="1"/>
  <c r="O114" i="1"/>
  <c r="N114" i="1"/>
  <c r="AP113" i="1"/>
  <c r="AA113" i="1"/>
  <c r="X113" i="1"/>
  <c r="AP112" i="1"/>
  <c r="AA112" i="1"/>
  <c r="X112" i="1"/>
  <c r="AP111" i="1"/>
  <c r="AA111" i="1"/>
  <c r="X111" i="1"/>
  <c r="Y109" i="1"/>
  <c r="AA109" i="1" s="1"/>
  <c r="V109" i="1"/>
  <c r="AP109" i="1" s="1"/>
  <c r="U109" i="1"/>
  <c r="T109" i="1"/>
  <c r="S109" i="1"/>
  <c r="P109" i="1"/>
  <c r="W109" i="1" s="1"/>
  <c r="O109" i="1"/>
  <c r="N109" i="1"/>
  <c r="AP108" i="1"/>
  <c r="AA108" i="1"/>
  <c r="X108" i="1"/>
  <c r="AP107" i="1"/>
  <c r="AA107" i="1"/>
  <c r="X107" i="1"/>
  <c r="AP106" i="1"/>
  <c r="AA106" i="1"/>
  <c r="X106" i="1"/>
  <c r="Y104" i="1"/>
  <c r="T104" i="1"/>
  <c r="S104" i="1"/>
  <c r="P104" i="1"/>
  <c r="W104" i="1" s="1"/>
  <c r="O104" i="1"/>
  <c r="N104" i="1"/>
  <c r="AP103" i="1"/>
  <c r="AA103" i="1"/>
  <c r="X103" i="1"/>
  <c r="AP101" i="1"/>
  <c r="AA101" i="1"/>
  <c r="X101" i="1"/>
  <c r="AA100" i="1"/>
  <c r="X100" i="1"/>
  <c r="R100" i="1"/>
  <c r="Q100" i="1"/>
  <c r="Y98" i="1"/>
  <c r="V98" i="1"/>
  <c r="AP98" i="1" s="1"/>
  <c r="U98" i="1"/>
  <c r="T98" i="1"/>
  <c r="S98" i="1"/>
  <c r="O98" i="1"/>
  <c r="AP97" i="1"/>
  <c r="AA97" i="1"/>
  <c r="P97" i="1"/>
  <c r="P98" i="1" s="1"/>
  <c r="N97" i="1"/>
  <c r="N98" i="1" s="1"/>
  <c r="AA98" i="1" s="1"/>
  <c r="AP96" i="1"/>
  <c r="AA96" i="1"/>
  <c r="X96" i="1"/>
  <c r="AP95" i="1"/>
  <c r="AA95" i="1"/>
  <c r="X95" i="1"/>
  <c r="AP94" i="1"/>
  <c r="AA94" i="1"/>
  <c r="X94" i="1"/>
  <c r="Y92" i="1"/>
  <c r="AA92" i="1" s="1"/>
  <c r="V92" i="1"/>
  <c r="AP92" i="1" s="1"/>
  <c r="U92" i="1"/>
  <c r="T92" i="1"/>
  <c r="S92" i="1"/>
  <c r="P92" i="1"/>
  <c r="W92" i="1" s="1"/>
  <c r="O92" i="1"/>
  <c r="N92" i="1"/>
  <c r="AP91" i="1"/>
  <c r="AA91" i="1"/>
  <c r="X91" i="1"/>
  <c r="AP90" i="1"/>
  <c r="AA90" i="1"/>
  <c r="X90" i="1"/>
  <c r="AP89" i="1"/>
  <c r="AA89" i="1"/>
  <c r="X89" i="1"/>
  <c r="R89" i="1"/>
  <c r="AP88" i="1"/>
  <c r="AA88" i="1"/>
  <c r="X88" i="1"/>
  <c r="Y86" i="1"/>
  <c r="AA86" i="1" s="1"/>
  <c r="V86" i="1"/>
  <c r="AP86" i="1" s="1"/>
  <c r="U86" i="1"/>
  <c r="T86" i="1"/>
  <c r="S86" i="1"/>
  <c r="P86" i="1"/>
  <c r="R86" i="1" s="1"/>
  <c r="O86" i="1"/>
  <c r="N86" i="1"/>
  <c r="AP85" i="1"/>
  <c r="AA85" i="1"/>
  <c r="X85" i="1"/>
  <c r="AP84" i="1"/>
  <c r="AA84" i="1"/>
  <c r="X84" i="1"/>
  <c r="AP83" i="1"/>
  <c r="AA83" i="1"/>
  <c r="X83" i="1"/>
  <c r="AP82" i="1"/>
  <c r="AA82" i="1"/>
  <c r="X82" i="1"/>
  <c r="Y80" i="1"/>
  <c r="AA80" i="1" s="1"/>
  <c r="V80" i="1"/>
  <c r="AP80" i="1" s="1"/>
  <c r="U80" i="1"/>
  <c r="S80" i="1"/>
  <c r="P80" i="1"/>
  <c r="R80" i="1" s="1"/>
  <c r="O80" i="1"/>
  <c r="N80" i="1"/>
  <c r="AP78" i="1"/>
  <c r="AA78" i="1"/>
  <c r="X78" i="1"/>
  <c r="AP77" i="1"/>
  <c r="AA77" i="1"/>
  <c r="X77" i="1"/>
  <c r="Y75" i="1"/>
  <c r="AA75" i="1" s="1"/>
  <c r="V75" i="1"/>
  <c r="AP75" i="1" s="1"/>
  <c r="U75" i="1"/>
  <c r="T75" i="1"/>
  <c r="T80" i="1" s="1"/>
  <c r="S75" i="1"/>
  <c r="P75" i="1"/>
  <c r="R75" i="1" s="1"/>
  <c r="O75" i="1"/>
  <c r="N75" i="1"/>
  <c r="AP74" i="1"/>
  <c r="AA74" i="1"/>
  <c r="X74" i="1"/>
  <c r="AP73" i="1"/>
  <c r="AA73" i="1"/>
  <c r="X73" i="1"/>
  <c r="AP72" i="1"/>
  <c r="AA72" i="1"/>
  <c r="X72" i="1"/>
  <c r="Y70" i="1"/>
  <c r="AA70" i="1" s="1"/>
  <c r="V70" i="1"/>
  <c r="AP70" i="1" s="1"/>
  <c r="U70" i="1"/>
  <c r="T70" i="1"/>
  <c r="S70" i="1"/>
  <c r="P70" i="1"/>
  <c r="W70" i="1" s="1"/>
  <c r="O70" i="1"/>
  <c r="N70" i="1"/>
  <c r="AP69" i="1"/>
  <c r="AA69" i="1"/>
  <c r="X69" i="1"/>
  <c r="AP68" i="1"/>
  <c r="AA68" i="1"/>
  <c r="X68" i="1"/>
  <c r="AR67" i="1"/>
  <c r="AP67" i="1"/>
  <c r="AA67" i="1"/>
  <c r="X67" i="1"/>
  <c r="AP66" i="1"/>
  <c r="AA66" i="1"/>
  <c r="X66" i="1"/>
  <c r="Y64" i="1"/>
  <c r="V64" i="1"/>
  <c r="AP64" i="1" s="1"/>
  <c r="U64" i="1"/>
  <c r="T64" i="1"/>
  <c r="S64" i="1"/>
  <c r="P64" i="1"/>
  <c r="R64" i="1" s="1"/>
  <c r="O64" i="1"/>
  <c r="N64" i="1"/>
  <c r="AA64" i="1" s="1"/>
  <c r="AP63" i="1"/>
  <c r="X63" i="1"/>
  <c r="AR62" i="1"/>
  <c r="AP62" i="1"/>
  <c r="X62" i="1"/>
  <c r="AP61" i="1"/>
  <c r="AA61" i="1"/>
  <c r="X61" i="1"/>
  <c r="AP60" i="1"/>
  <c r="AA60" i="1"/>
  <c r="X60" i="1"/>
  <c r="AP59" i="1"/>
  <c r="AA59" i="1"/>
  <c r="X59" i="1"/>
  <c r="Y57" i="1"/>
  <c r="V57" i="1"/>
  <c r="U57" i="1"/>
  <c r="T57" i="1"/>
  <c r="S57" i="1"/>
  <c r="P57" i="1"/>
  <c r="O57" i="1"/>
  <c r="N57" i="1"/>
  <c r="X55" i="1"/>
  <c r="R55" i="1"/>
  <c r="AP54" i="1"/>
  <c r="AA54" i="1"/>
  <c r="X54" i="1"/>
  <c r="Y52" i="1"/>
  <c r="V52" i="1"/>
  <c r="AP52" i="1" s="1"/>
  <c r="U52" i="1"/>
  <c r="T52" i="1"/>
  <c r="S52" i="1"/>
  <c r="P52" i="1"/>
  <c r="W52" i="1" s="1"/>
  <c r="O52" i="1"/>
  <c r="N52" i="1"/>
  <c r="AP50" i="1"/>
  <c r="AA50" i="1"/>
  <c r="X50" i="1"/>
  <c r="AP49" i="1"/>
  <c r="AA49" i="1"/>
  <c r="X49" i="1"/>
  <c r="Y47" i="1"/>
  <c r="AA47" i="1" s="1"/>
  <c r="V47" i="1"/>
  <c r="AP47" i="1" s="1"/>
  <c r="U47" i="1"/>
  <c r="T47" i="1"/>
  <c r="S47" i="1"/>
  <c r="P47" i="1"/>
  <c r="R47" i="1" s="1"/>
  <c r="O47" i="1"/>
  <c r="N47" i="1"/>
  <c r="AP45" i="1"/>
  <c r="AA45" i="1"/>
  <c r="X45" i="1"/>
  <c r="Y42" i="1"/>
  <c r="V42" i="1"/>
  <c r="AP42" i="1" s="1"/>
  <c r="U42" i="1"/>
  <c r="T42" i="1"/>
  <c r="S42" i="1"/>
  <c r="P42" i="1"/>
  <c r="R42" i="1" s="1"/>
  <c r="O42" i="1"/>
  <c r="N42" i="1"/>
  <c r="AA42" i="1" s="1"/>
  <c r="AP41" i="1"/>
  <c r="AA41" i="1"/>
  <c r="X41" i="1"/>
  <c r="R41" i="1"/>
  <c r="AP40" i="1"/>
  <c r="AA40" i="1"/>
  <c r="X40" i="1"/>
  <c r="R40" i="1"/>
  <c r="AP39" i="1"/>
  <c r="AA39" i="1"/>
  <c r="X39" i="1"/>
  <c r="R39" i="1"/>
  <c r="Y37" i="1"/>
  <c r="V37" i="1"/>
  <c r="AP37" i="1" s="1"/>
  <c r="U37" i="1"/>
  <c r="T37" i="1"/>
  <c r="S37" i="1"/>
  <c r="P37" i="1"/>
  <c r="R37" i="1" s="1"/>
  <c r="O37" i="1"/>
  <c r="N37" i="1"/>
  <c r="AA37" i="1" s="1"/>
  <c r="AP36" i="1"/>
  <c r="AA36" i="1"/>
  <c r="X36" i="1"/>
  <c r="R36" i="1"/>
  <c r="AP35" i="1"/>
  <c r="AA35" i="1"/>
  <c r="X35" i="1"/>
  <c r="R35" i="1"/>
  <c r="AP34" i="1"/>
  <c r="AA34" i="1"/>
  <c r="X34" i="1"/>
  <c r="R34" i="1"/>
  <c r="Y32" i="1"/>
  <c r="V32" i="1"/>
  <c r="AP32" i="1" s="1"/>
  <c r="U32" i="1"/>
  <c r="T32" i="1"/>
  <c r="S32" i="1"/>
  <c r="P32" i="1"/>
  <c r="R32" i="1" s="1"/>
  <c r="O32" i="1"/>
  <c r="N32" i="1"/>
  <c r="AA32" i="1" s="1"/>
  <c r="AP31" i="1"/>
  <c r="AA31" i="1"/>
  <c r="X31" i="1"/>
  <c r="R31" i="1"/>
  <c r="AP30" i="1"/>
  <c r="AA30" i="1"/>
  <c r="X30" i="1"/>
  <c r="AP29" i="1"/>
  <c r="AA29" i="1"/>
  <c r="X29" i="1"/>
  <c r="Y27" i="1"/>
  <c r="V27" i="1"/>
  <c r="AP27" i="1" s="1"/>
  <c r="U27" i="1"/>
  <c r="T27" i="1"/>
  <c r="S27" i="1"/>
  <c r="P27" i="1"/>
  <c r="R27" i="1" s="1"/>
  <c r="O27" i="1"/>
  <c r="N27" i="1"/>
  <c r="AA27" i="1" s="1"/>
  <c r="AP26" i="1"/>
  <c r="AA26" i="1"/>
  <c r="X26" i="1"/>
  <c r="AP25" i="1"/>
  <c r="AA25" i="1"/>
  <c r="X25" i="1"/>
  <c r="AP24" i="1"/>
  <c r="AA24" i="1"/>
  <c r="X24" i="1"/>
  <c r="Y22" i="1"/>
  <c r="AA22" i="1" s="1"/>
  <c r="V22" i="1"/>
  <c r="AP22" i="1" s="1"/>
  <c r="U22" i="1"/>
  <c r="T22" i="1"/>
  <c r="S22" i="1"/>
  <c r="R22" i="1"/>
  <c r="P22" i="1"/>
  <c r="W22" i="1" s="1"/>
  <c r="O22" i="1"/>
  <c r="N22" i="1"/>
  <c r="AP21" i="1"/>
  <c r="AA21" i="1"/>
  <c r="X21" i="1"/>
  <c r="AP20" i="1"/>
  <c r="AA20" i="1"/>
  <c r="X20" i="1"/>
  <c r="AP19" i="1"/>
  <c r="AA19" i="1"/>
  <c r="X19" i="1"/>
  <c r="R19" i="1"/>
  <c r="Y17" i="1"/>
  <c r="AA17" i="1" s="1"/>
  <c r="V17" i="1"/>
  <c r="AP17" i="1" s="1"/>
  <c r="U17" i="1"/>
  <c r="T17" i="1"/>
  <c r="S17" i="1"/>
  <c r="R17" i="1"/>
  <c r="P17" i="1"/>
  <c r="W17" i="1" s="1"/>
  <c r="O17" i="1"/>
  <c r="N17" i="1"/>
  <c r="AP16" i="1"/>
  <c r="AA16" i="1"/>
  <c r="X16" i="1"/>
  <c r="AP15" i="1"/>
  <c r="AA15" i="1"/>
  <c r="X15" i="1"/>
  <c r="AP14" i="1"/>
  <c r="AA14" i="1"/>
  <c r="X14" i="1"/>
  <c r="Y12" i="1"/>
  <c r="V12" i="1"/>
  <c r="AP12" i="1" s="1"/>
  <c r="U12" i="1"/>
  <c r="T12" i="1"/>
  <c r="S12" i="1"/>
  <c r="P12" i="1"/>
  <c r="R12" i="1" s="1"/>
  <c r="O12" i="1"/>
  <c r="N12" i="1"/>
  <c r="AA12" i="1" s="1"/>
  <c r="AP11" i="1"/>
  <c r="AA11" i="1"/>
  <c r="X11" i="1"/>
  <c r="AP10" i="1"/>
  <c r="AA10" i="1"/>
  <c r="X10" i="1"/>
  <c r="R10" i="1"/>
  <c r="AP9" i="1"/>
  <c r="AA9" i="1"/>
  <c r="X9" i="1"/>
  <c r="Y7" i="1"/>
  <c r="V7" i="1"/>
  <c r="AP7" i="1" s="1"/>
  <c r="U7" i="1"/>
  <c r="T7" i="1"/>
  <c r="S7" i="1"/>
  <c r="P7" i="1"/>
  <c r="R7" i="1" s="1"/>
  <c r="O7" i="1"/>
  <c r="N7" i="1"/>
  <c r="AA7" i="1" s="1"/>
  <c r="AP6" i="1"/>
  <c r="AA6" i="1"/>
  <c r="X6" i="1"/>
  <c r="AP5" i="1"/>
  <c r="AA5" i="1"/>
  <c r="X5" i="1"/>
  <c r="AP4" i="1"/>
  <c r="AA4" i="1"/>
  <c r="X4" i="1"/>
  <c r="AP3" i="1"/>
  <c r="AA3" i="1"/>
  <c r="X3" i="1"/>
  <c r="AA104" i="1" l="1"/>
  <c r="AA134" i="1"/>
  <c r="AA57" i="1"/>
  <c r="R57" i="1"/>
  <c r="AP57" i="1"/>
  <c r="AA52" i="1"/>
  <c r="W98" i="1"/>
  <c r="R98" i="1"/>
  <c r="W7" i="1"/>
  <c r="W12" i="1"/>
  <c r="W27" i="1"/>
  <c r="W32" i="1"/>
  <c r="W37" i="1"/>
  <c r="W42" i="1"/>
  <c r="R52" i="1"/>
  <c r="W57" i="1"/>
  <c r="W64" i="1"/>
  <c r="R70" i="1"/>
  <c r="W75" i="1"/>
  <c r="W80" i="1"/>
  <c r="W86" i="1"/>
  <c r="R92" i="1"/>
  <c r="R97" i="1"/>
  <c r="R104" i="1"/>
  <c r="R109" i="1"/>
  <c r="W114" i="1"/>
  <c r="R119" i="1"/>
  <c r="R124" i="1"/>
  <c r="W129" i="1"/>
</calcChain>
</file>

<file path=xl/comments1.xml><?xml version="1.0" encoding="utf-8"?>
<comments xmlns="http://schemas.openxmlformats.org/spreadsheetml/2006/main">
  <authors>
    <author>ServUS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Moten school ID ONLY</t>
        </r>
      </text>
    </comment>
    <comment ref="AS20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Moten school ID ONLY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Savoy school ID ONLY</t>
        </r>
      </text>
    </comment>
    <comment ref="AS21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Savoy school ID ONLY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Eagle Center or Eagle PCS at New Jersey campus? I put Eagle Center's school ID in here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Wheatley only</t>
        </r>
      </text>
    </comment>
    <comment ref="AS5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Wheatley only</t>
        </r>
      </text>
    </comment>
  </commentList>
</comments>
</file>

<file path=xl/sharedStrings.xml><?xml version="1.0" encoding="utf-8"?>
<sst xmlns="http://schemas.openxmlformats.org/spreadsheetml/2006/main" count="676" uniqueCount="308">
  <si>
    <t>School and Neighborhood</t>
  </si>
  <si>
    <t>Child Population Projections 2010-2017</t>
  </si>
  <si>
    <t>In Boundary Participation 2012-13</t>
  </si>
  <si>
    <t>Enrollment</t>
  </si>
  <si>
    <t xml:space="preserve">Building Capacity </t>
  </si>
  <si>
    <t>Performance Indicators</t>
  </si>
  <si>
    <t>School Ward</t>
  </si>
  <si>
    <t>Choice Sets</t>
  </si>
  <si>
    <t>School Code</t>
  </si>
  <si>
    <t>School Name</t>
  </si>
  <si>
    <t>DCPS ES School Boundary Currently in GIS Boundary Locater System</t>
  </si>
  <si>
    <t>Neighborhood Cluster</t>
  </si>
  <si>
    <t>Population Projections ABSOLUTE Change (2010-2017); Only for ages 0-17.</t>
  </si>
  <si>
    <t>Population Projections PERCENT Change (2010-2017); Only for ages 0-17.</t>
  </si>
  <si>
    <t>Cluster Increase Decrease (Ages 0-3)</t>
  </si>
  <si>
    <t xml:space="preserve"> PERCENT Change  (Ages 0-3)</t>
  </si>
  <si>
    <t>Cluster Increase Decrease (Ages 4-11)</t>
  </si>
  <si>
    <t xml:space="preserve"> PERCENT Change (Ages 4-11)</t>
  </si>
  <si>
    <t xml:space="preserve"># Grade Appropriate Public School Students Living In Boundary </t>
  </si>
  <si>
    <t>Not duplicated PS students In-Boundary</t>
  </si>
  <si>
    <t xml:space="preserve">#  In-Boundary Students Attending </t>
  </si>
  <si>
    <t># Attending In Boundary (3)</t>
  </si>
  <si>
    <t>In-boundary Participation Rate</t>
  </si>
  <si>
    <t>2012-13 Enrollment (Audited)</t>
  </si>
  <si>
    <t># of Different Schools Attended By Age-appropriate Students Living  In-Boundary</t>
  </si>
  <si>
    <t>2013-14 Enrollment (Audited)</t>
  </si>
  <si>
    <t>SY2013 Enrollment: Percent of In-boundary students</t>
  </si>
  <si>
    <t>DCPS Building Capacity SY2013-14</t>
  </si>
  <si>
    <t>Building Capacity 2012 Not Including Temporary Space*</t>
  </si>
  <si>
    <t>Bldg capacity to population index*
SY2012-13</t>
  </si>
  <si>
    <t>Excess DCPS building capcity for IB</t>
  </si>
  <si>
    <t>Low IB participation</t>
  </si>
  <si>
    <t>High IB participation</t>
  </si>
  <si>
    <t>Building Utilization &gt;100%</t>
  </si>
  <si>
    <t>Lacking racial diversity</t>
  </si>
  <si>
    <t>Lacking socio-economic diversity</t>
  </si>
  <si>
    <t>Lacking academic diversity</t>
  </si>
  <si>
    <t>Consolidated Boundary</t>
  </si>
  <si>
    <t>Walkability &gt;1 mile</t>
  </si>
  <si>
    <t>where DCPS has closed schools…</t>
  </si>
  <si>
    <t>PCS incubator space</t>
  </si>
  <si>
    <t>5 year plan for opening</t>
  </si>
  <si>
    <t>schools that are on their watch list</t>
  </si>
  <si>
    <t>IB Early childhood capacity</t>
  </si>
  <si>
    <t>Building Utilization SY2013-14</t>
  </si>
  <si>
    <t>ESEA School Index Score (0-100)  SY2012-13</t>
  </si>
  <si>
    <t>ESEA Waiver Status SY2012-13</t>
  </si>
  <si>
    <t>Ward 8</t>
  </si>
  <si>
    <t>A</t>
  </si>
  <si>
    <t>Leckie ES</t>
  </si>
  <si>
    <t>Leckie</t>
  </si>
  <si>
    <t>Cluster 39</t>
  </si>
  <si>
    <t>Rising</t>
  </si>
  <si>
    <t>Hendley ES</t>
  </si>
  <si>
    <t>Hendley</t>
  </si>
  <si>
    <t>Priority</t>
  </si>
  <si>
    <t>Patterson ES</t>
  </si>
  <si>
    <t>Patterson</t>
  </si>
  <si>
    <t>Simon ES</t>
  </si>
  <si>
    <t>Simon</t>
  </si>
  <si>
    <t>Developing</t>
  </si>
  <si>
    <t>Choice Set A</t>
  </si>
  <si>
    <t>B</t>
  </si>
  <si>
    <t>Malcolm X ES</t>
  </si>
  <si>
    <t>Malcolm X</t>
  </si>
  <si>
    <t>Cluster 38</t>
  </si>
  <si>
    <t>Turner ES</t>
  </si>
  <si>
    <t>Turner/Green</t>
  </si>
  <si>
    <t>Focus</t>
  </si>
  <si>
    <t>King, M L ES</t>
  </si>
  <si>
    <t>King, M.L.</t>
  </si>
  <si>
    <t>Choice Set B</t>
  </si>
  <si>
    <t>Ward 7</t>
  </si>
  <si>
    <t>C</t>
  </si>
  <si>
    <t>Beers ES</t>
  </si>
  <si>
    <t>Beers</t>
  </si>
  <si>
    <t>Cluster 34</t>
  </si>
  <si>
    <t>Stanton ES</t>
  </si>
  <si>
    <t>Stanton</t>
  </si>
  <si>
    <t>Cluster 36</t>
  </si>
  <si>
    <t>Garfield ES</t>
  </si>
  <si>
    <t>Garfield</t>
  </si>
  <si>
    <t>Choice Set C</t>
  </si>
  <si>
    <t>D</t>
  </si>
  <si>
    <t>Ketcham ES</t>
  </si>
  <si>
    <t>Ketcham</t>
  </si>
  <si>
    <t>Cluster 28</t>
  </si>
  <si>
    <t>Reward</t>
  </si>
  <si>
    <t>Moten ES</t>
  </si>
  <si>
    <t>Moten/Wilkinson</t>
  </si>
  <si>
    <t>Cluster 37</t>
  </si>
  <si>
    <t>Savoy ES</t>
  </si>
  <si>
    <t>Savoy/Birney</t>
  </si>
  <si>
    <t>Choice Set D</t>
  </si>
  <si>
    <t>E</t>
  </si>
  <si>
    <t>Kimball ES</t>
  </si>
  <si>
    <t>Kimball</t>
  </si>
  <si>
    <t>Cluster 32</t>
  </si>
  <si>
    <t>Randle Highlands ES</t>
  </si>
  <si>
    <t>Randle Highlands</t>
  </si>
  <si>
    <t>Orr ES</t>
  </si>
  <si>
    <t>Orr</t>
  </si>
  <si>
    <t>Choice Set E</t>
  </si>
  <si>
    <t>F</t>
  </si>
  <si>
    <t>C W  Harris ES</t>
  </si>
  <si>
    <t>Harris, C.W.</t>
  </si>
  <si>
    <t>Cluster 33</t>
  </si>
  <si>
    <t>Nalle ES</t>
  </si>
  <si>
    <t>Nalle</t>
  </si>
  <si>
    <t>Plummer ES</t>
  </si>
  <si>
    <t>Plummer</t>
  </si>
  <si>
    <t>Choice Set F</t>
  </si>
  <si>
    <t>G</t>
  </si>
  <si>
    <t>Drew ES</t>
  </si>
  <si>
    <t>Drew</t>
  </si>
  <si>
    <t>Cluster 31</t>
  </si>
  <si>
    <t>Houston ES</t>
  </si>
  <si>
    <t>Houston</t>
  </si>
  <si>
    <t>Burrville ES</t>
  </si>
  <si>
    <t>Burrville</t>
  </si>
  <si>
    <t>Choice Set G</t>
  </si>
  <si>
    <t>H</t>
  </si>
  <si>
    <t>Smothers ES</t>
  </si>
  <si>
    <t>Smothers/Benning</t>
  </si>
  <si>
    <t>Cluster 30</t>
  </si>
  <si>
    <t>Thomas ES</t>
  </si>
  <si>
    <t xml:space="preserve">Thomas </t>
  </si>
  <si>
    <t>Aiton ES</t>
  </si>
  <si>
    <t>Aiton</t>
  </si>
  <si>
    <t>Choice Set H</t>
  </si>
  <si>
    <t>I</t>
  </si>
  <si>
    <t>Charter?</t>
  </si>
  <si>
    <t>PCS?</t>
  </si>
  <si>
    <t>N/A</t>
  </si>
  <si>
    <t>Ward 6</t>
  </si>
  <si>
    <t>Amidon Bowen  ES</t>
  </si>
  <si>
    <t>Amidon/Bowen</t>
  </si>
  <si>
    <t>Cluster 9</t>
  </si>
  <si>
    <t>Future Van Ness ES</t>
  </si>
  <si>
    <t>Van Ness</t>
  </si>
  <si>
    <t>Choice Set I</t>
  </si>
  <si>
    <t>J</t>
  </si>
  <si>
    <t>Brent ES</t>
  </si>
  <si>
    <t>Brent</t>
  </si>
  <si>
    <t>Cluster 26</t>
  </si>
  <si>
    <t>Tyler ES</t>
  </si>
  <si>
    <t>Tyler</t>
  </si>
  <si>
    <t>Charter School?</t>
  </si>
  <si>
    <t>Choice Set J</t>
  </si>
  <si>
    <t>Ward 5</t>
  </si>
  <si>
    <t>K</t>
  </si>
  <si>
    <t>Wheatley EC</t>
  </si>
  <si>
    <t>Webb/Wheatley (PS-5 grades)</t>
  </si>
  <si>
    <t>Cluster 23</t>
  </si>
  <si>
    <t>Browne EC</t>
  </si>
  <si>
    <t>Browne EC (PS-5 grades)</t>
  </si>
  <si>
    <t xml:space="preserve">Charter School? </t>
  </si>
  <si>
    <t xml:space="preserve">Choice Set K </t>
  </si>
  <si>
    <t>L</t>
  </si>
  <si>
    <t>Ludlow Taylor ES</t>
  </si>
  <si>
    <t>Ludlow-Taylor</t>
  </si>
  <si>
    <t>Cluster 25</t>
  </si>
  <si>
    <t>Miner ES</t>
  </si>
  <si>
    <t>Miner</t>
  </si>
  <si>
    <t>J O Wilson ES</t>
  </si>
  <si>
    <t>Wilson, J.O.</t>
  </si>
  <si>
    <t>School Within School at Logan Annex</t>
  </si>
  <si>
    <t xml:space="preserve">SWS </t>
  </si>
  <si>
    <t>-</t>
  </si>
  <si>
    <t>Capitol Hill Montessori School at Logan</t>
  </si>
  <si>
    <t>Capitol Hill Montessori</t>
  </si>
  <si>
    <t>Choice Set L</t>
  </si>
  <si>
    <t>M</t>
  </si>
  <si>
    <t>Maury ES</t>
  </si>
  <si>
    <t>Maury</t>
  </si>
  <si>
    <t>Peabody ES (Capitol Hill Cluster)</t>
  </si>
  <si>
    <t>Peabody</t>
  </si>
  <si>
    <t>Payne ES</t>
  </si>
  <si>
    <t>Payne</t>
  </si>
  <si>
    <t>Watkins ES Capitol Hill Cluster</t>
  </si>
  <si>
    <t>Watkins</t>
  </si>
  <si>
    <t>Choice Set M</t>
  </si>
  <si>
    <t>N</t>
  </si>
  <si>
    <t>Langley EC</t>
  </si>
  <si>
    <t>Langley (PS-5 grades)</t>
  </si>
  <si>
    <t>Cluster 21</t>
  </si>
  <si>
    <t>Langdon EC</t>
  </si>
  <si>
    <t>Langdon (PS-5 grades)</t>
  </si>
  <si>
    <t>Cluster 22</t>
  </si>
  <si>
    <t>Noyes EC</t>
  </si>
  <si>
    <t>Noyes (PS-5 grades)</t>
  </si>
  <si>
    <t>Choice Set N</t>
  </si>
  <si>
    <t>O</t>
  </si>
  <si>
    <t>Brookland EC at Bunker Hill</t>
  </si>
  <si>
    <t>Brookland/Bunker Hill (PS-5)</t>
  </si>
  <si>
    <t>Cluster 20</t>
  </si>
  <si>
    <t>Burroughs EC</t>
  </si>
  <si>
    <t>Burroughs (PS-5 grades)</t>
  </si>
  <si>
    <t>Charter School ?</t>
  </si>
  <si>
    <t>Choice Set O</t>
  </si>
  <si>
    <t>Ward 4</t>
  </si>
  <si>
    <t>P</t>
  </si>
  <si>
    <t>Shepherd ES</t>
  </si>
  <si>
    <t>Shepherd</t>
  </si>
  <si>
    <t>Cluster 16</t>
  </si>
  <si>
    <t>Takoma EC</t>
  </si>
  <si>
    <t>Takoma (PS-5 grades)</t>
  </si>
  <si>
    <t>Cluster 17</t>
  </si>
  <si>
    <t>Whittier EC</t>
  </si>
  <si>
    <t>Whittier (PS-5 grades)</t>
  </si>
  <si>
    <t>LaSalle Backus EC</t>
  </si>
  <si>
    <t>LaSalle (PS-5 grades)</t>
  </si>
  <si>
    <t>Cluster 19</t>
  </si>
  <si>
    <t>Q</t>
  </si>
  <si>
    <t>Barnard ES</t>
  </si>
  <si>
    <t>Barnard</t>
  </si>
  <si>
    <t>Cluster 18</t>
  </si>
  <si>
    <t>Brightwood EC</t>
  </si>
  <si>
    <t>Brightwood (PS-5 grades)</t>
  </si>
  <si>
    <t>Truesdell EC</t>
  </si>
  <si>
    <t>Truesdell (PS-5 grades)</t>
  </si>
  <si>
    <t>West EC</t>
  </si>
  <si>
    <t>West (PS-5 grades)</t>
  </si>
  <si>
    <t>Choice Set Q</t>
  </si>
  <si>
    <t>Ward 1</t>
  </si>
  <si>
    <t>R</t>
  </si>
  <si>
    <t>Bruce Monroe ES at Park View</t>
  </si>
  <si>
    <t>Bruce-Monroe/Park View</t>
  </si>
  <si>
    <t>Cluster 2</t>
  </si>
  <si>
    <t>Tubman ES</t>
  </si>
  <si>
    <t>Tubman</t>
  </si>
  <si>
    <t>Powell ES</t>
  </si>
  <si>
    <t>Powell</t>
  </si>
  <si>
    <t>Raymond EC</t>
  </si>
  <si>
    <t>Raymond (PS-5 grades)</t>
  </si>
  <si>
    <t>Choice Set R</t>
  </si>
  <si>
    <t>S</t>
  </si>
  <si>
    <t>Oyster Adams  Bilingual School (Adams)</t>
  </si>
  <si>
    <t>Adams/Marie Reed ES</t>
  </si>
  <si>
    <t>Cluster 1</t>
  </si>
  <si>
    <t>H D Cooke ES</t>
  </si>
  <si>
    <t>Cooke, H.D.</t>
  </si>
  <si>
    <t>Bancroft ES</t>
  </si>
  <si>
    <t>Bancroft</t>
  </si>
  <si>
    <t>Choice Set S</t>
  </si>
  <si>
    <t>Ward 3</t>
  </si>
  <si>
    <t>T</t>
  </si>
  <si>
    <t>Eaton ES</t>
  </si>
  <si>
    <t>Eaton</t>
  </si>
  <si>
    <t>Cluster 15</t>
  </si>
  <si>
    <t>Hearst ES</t>
  </si>
  <si>
    <t>Hearst</t>
  </si>
  <si>
    <t>Oyster Adams Bilingual School (Oyster)</t>
  </si>
  <si>
    <t>Oyster (Oyster-Adams PS-3rd)</t>
  </si>
  <si>
    <t>Choice Set T</t>
  </si>
  <si>
    <t>U</t>
  </si>
  <si>
    <t>Lafayette ES</t>
  </si>
  <si>
    <t>Lafayette</t>
  </si>
  <si>
    <t>Cluster 10</t>
  </si>
  <si>
    <t>Janney ES</t>
  </si>
  <si>
    <t>Janney</t>
  </si>
  <si>
    <t>Cluster 11</t>
  </si>
  <si>
    <t>Murch ES</t>
  </si>
  <si>
    <t>Murch</t>
  </si>
  <si>
    <t>Cluster 12</t>
  </si>
  <si>
    <t>Choice Set U</t>
  </si>
  <si>
    <t>V</t>
  </si>
  <si>
    <t>Key ES</t>
  </si>
  <si>
    <t>Key</t>
  </si>
  <si>
    <t>Cluster 13</t>
  </si>
  <si>
    <t>Mann ES</t>
  </si>
  <si>
    <t>Mann</t>
  </si>
  <si>
    <t>Stoddert ES</t>
  </si>
  <si>
    <t>Stoddert</t>
  </si>
  <si>
    <t>Cluster 14</t>
  </si>
  <si>
    <t>Choice Set V</t>
  </si>
  <si>
    <t>Ward 2</t>
  </si>
  <si>
    <t>W</t>
  </si>
  <si>
    <t>Hyde Addison ES</t>
  </si>
  <si>
    <t>Hyde</t>
  </si>
  <si>
    <t>Cluster 4</t>
  </si>
  <si>
    <t>Francis Stevens EC</t>
  </si>
  <si>
    <t>SWW Francis Stevens EC (PS-5 grades)</t>
  </si>
  <si>
    <t>Cluster 5</t>
  </si>
  <si>
    <t>Ross ES</t>
  </si>
  <si>
    <t>Ross</t>
  </si>
  <si>
    <t>Cluster 6</t>
  </si>
  <si>
    <t>Choice Set W</t>
  </si>
  <si>
    <t>X</t>
  </si>
  <si>
    <t>Cleveland ES</t>
  </si>
  <si>
    <t>Cleveland</t>
  </si>
  <si>
    <t>Cluster 3</t>
  </si>
  <si>
    <t>Garrison ES</t>
  </si>
  <si>
    <t>Garrison</t>
  </si>
  <si>
    <t>Cluster 7</t>
  </si>
  <si>
    <t>Seaton ES</t>
  </si>
  <si>
    <t>Seaton</t>
  </si>
  <si>
    <t>Choice Set X</t>
  </si>
  <si>
    <t>Y</t>
  </si>
  <si>
    <t>Walker Jones EC</t>
  </si>
  <si>
    <t>Walker-Jones (PS-5 grades)</t>
  </si>
  <si>
    <t>Cluster 8</t>
  </si>
  <si>
    <t>Thomson ES</t>
  </si>
  <si>
    <t>Thomson</t>
  </si>
  <si>
    <t>Choice Set Y</t>
  </si>
  <si>
    <r>
      <rPr>
        <b/>
        <sz val="11"/>
        <rFont val="Calibri"/>
        <family val="2"/>
        <scheme val="minor"/>
      </rPr>
      <t>NOTES: *</t>
    </r>
    <r>
      <rPr>
        <sz val="11"/>
        <rFont val="Calibri"/>
        <family val="2"/>
        <scheme val="minor"/>
      </rPr>
      <t>The Bldg capacity to population index field is calculated by taking the number of grade appropriate public school students living in-boundary and dividing it by the school's building capacity. This shows the utilization rate for the DCPS building if all assigned in-boundary students attended the school.</t>
    </r>
  </si>
  <si>
    <t>Choice Set P</t>
  </si>
  <si>
    <t>Marie 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</si>
</sst>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9" fontId="4" fillId="2" borderId="3" xfId="2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65" fontId="3" fillId="0" borderId="0" xfId="2" applyNumberFormat="1" applyFont="1" applyFill="1" applyBorder="1"/>
    <xf numFmtId="164" fontId="3" fillId="0" borderId="0" xfId="1" applyNumberFormat="1" applyFont="1" applyFill="1" applyBorder="1"/>
    <xf numFmtId="9" fontId="3" fillId="0" borderId="0" xfId="2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9" fontId="3" fillId="0" borderId="0" xfId="2" applyFont="1" applyFill="1" applyBorder="1"/>
    <xf numFmtId="9" fontId="3" fillId="0" borderId="0" xfId="2" applyFont="1" applyFill="1" applyBorder="1" applyAlignment="1">
      <alignment wrapText="1"/>
    </xf>
    <xf numFmtId="166" fontId="3" fillId="0" borderId="7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1" fontId="3" fillId="0" borderId="9" xfId="0" applyNumberFormat="1" applyFont="1" applyFill="1" applyBorder="1"/>
    <xf numFmtId="165" fontId="3" fillId="0" borderId="9" xfId="2" applyNumberFormat="1" applyFont="1" applyFill="1" applyBorder="1"/>
    <xf numFmtId="164" fontId="3" fillId="0" borderId="9" xfId="1" applyNumberFormat="1" applyFont="1" applyFill="1" applyBorder="1"/>
    <xf numFmtId="9" fontId="3" fillId="0" borderId="9" xfId="2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9" fontId="3" fillId="0" borderId="9" xfId="2" applyFont="1" applyFill="1" applyBorder="1"/>
    <xf numFmtId="9" fontId="3" fillId="0" borderId="9" xfId="2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6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/>
    <xf numFmtId="165" fontId="5" fillId="0" borderId="0" xfId="2" applyNumberFormat="1" applyFont="1" applyFill="1" applyBorder="1"/>
    <xf numFmtId="164" fontId="5" fillId="0" borderId="0" xfId="1" applyNumberFormat="1" applyFont="1" applyFill="1" applyBorder="1"/>
    <xf numFmtId="9" fontId="5" fillId="0" borderId="0" xfId="2" applyNumberFormat="1" applyFont="1" applyFill="1" applyBorder="1"/>
    <xf numFmtId="164" fontId="5" fillId="0" borderId="0" xfId="1" applyNumberFormat="1" applyFont="1" applyFill="1" applyBorder="1" applyAlignment="1"/>
    <xf numFmtId="9" fontId="5" fillId="0" borderId="0" xfId="2" applyFont="1" applyFill="1" applyBorder="1"/>
    <xf numFmtId="9" fontId="5" fillId="0" borderId="0" xfId="2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0" xfId="0" applyFont="1" applyFill="1"/>
    <xf numFmtId="164" fontId="3" fillId="0" borderId="0" xfId="1" applyNumberFormat="1" applyFont="1" applyFill="1" applyBorder="1" applyAlignment="1"/>
    <xf numFmtId="166" fontId="3" fillId="0" borderId="0" xfId="0" applyNumberFormat="1" applyFont="1" applyFill="1" applyBorder="1"/>
    <xf numFmtId="0" fontId="3" fillId="0" borderId="7" xfId="0" applyFont="1" applyFill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164" fontId="3" fillId="0" borderId="9" xfId="1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5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9" fontId="3" fillId="0" borderId="9" xfId="0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wrapText="1"/>
    </xf>
    <xf numFmtId="164" fontId="3" fillId="0" borderId="9" xfId="1" applyNumberFormat="1" applyFont="1" applyFill="1" applyBorder="1" applyAlignment="1">
      <alignment horizontal="center" vertical="center"/>
    </xf>
    <xf numFmtId="9" fontId="3" fillId="0" borderId="9" xfId="2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/>
    <xf numFmtId="164" fontId="3" fillId="0" borderId="12" xfId="1" applyNumberFormat="1" applyFont="1" applyFill="1" applyBorder="1"/>
    <xf numFmtId="0" fontId="3" fillId="0" borderId="13" xfId="0" applyFont="1" applyFill="1" applyBorder="1" applyAlignment="1">
      <alignment wrapText="1"/>
    </xf>
    <xf numFmtId="164" fontId="3" fillId="0" borderId="0" xfId="1" applyNumberFormat="1" applyFont="1" applyFill="1"/>
    <xf numFmtId="0" fontId="3" fillId="0" borderId="0" xfId="0" applyFont="1" applyFill="1" applyAlignment="1">
      <alignment wrapText="1"/>
    </xf>
    <xf numFmtId="9" fontId="3" fillId="0" borderId="0" xfId="2" applyFont="1" applyFill="1"/>
    <xf numFmtId="164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e.dc.gov/Users/Cecilia.Kaltz/AppData/Local/Microsoft/Windows/Temporary%20Internet%20Files/Content.Outlook/E4PXTWUW/School%20Data%20Sheet%20by%20W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Level Data Sheet Summary"/>
    </sheetNames>
    <sheetDataSet>
      <sheetData sheetId="0">
        <row r="1">
          <cell r="B1" t="str">
            <v>School Code</v>
          </cell>
          <cell r="C1" t="str">
            <v>School Name 
SY2013-14</v>
          </cell>
          <cell r="D1" t="str">
            <v>Grade Span 
SY2013-14</v>
          </cell>
          <cell r="E1" t="str">
            <v xml:space="preserve">Audited Enrollment SY2013-14 </v>
          </cell>
          <cell r="F1" t="str">
            <v>% of in-boundary students in SY2013-14</v>
          </cell>
          <cell r="G1" t="str">
            <v xml:space="preserve">DCPS Building Capacity 
SY2013-14 </v>
          </cell>
          <cell r="H1" t="str">
            <v>Building Utilization SY2013-14</v>
          </cell>
          <cell r="I1" t="str">
            <v>DC CAS Percent Proficient or Advanced 
SY2012-13</v>
          </cell>
          <cell r="J1" t="str">
            <v>ESEA School Index Score (0-100)  SY2012-13</v>
          </cell>
          <cell r="K1" t="str">
            <v>%  African American, Non-Hispanic,
SY2013-14</v>
          </cell>
          <cell r="L1" t="str">
            <v>% White, Non-Hispanic
SY2013-14</v>
          </cell>
          <cell r="M1" t="str">
            <v>% Hispanic 
SY2013-14</v>
          </cell>
          <cell r="N1" t="str">
            <v>% Other &amp; Mixed Race,  Non-Hispanic
SY2013-14</v>
          </cell>
          <cell r="O1" t="str">
            <v>Designated MS Feeder SY2013-14</v>
          </cell>
          <cell r="P1" t="str">
            <v>Designated HS Feeder 
SY2013-14</v>
          </cell>
        </row>
        <row r="2">
          <cell r="B2">
            <v>204</v>
          </cell>
          <cell r="C2" t="str">
            <v>Bancroft ES</v>
          </cell>
          <cell r="D2" t="str">
            <v>PK3-5th</v>
          </cell>
          <cell r="E2">
            <v>490</v>
          </cell>
          <cell r="F2">
            <v>0.5</v>
          </cell>
          <cell r="G2">
            <v>563</v>
          </cell>
          <cell r="H2">
            <v>0.87033747779751336</v>
          </cell>
          <cell r="I2">
            <v>0.47428571428571431</v>
          </cell>
          <cell r="J2">
            <v>52.297979797979799</v>
          </cell>
          <cell r="K2">
            <v>7.9591836734693874E-2</v>
          </cell>
          <cell r="L2">
            <v>0.11836734693877551</v>
          </cell>
          <cell r="M2">
            <v>0.72653061224489801</v>
          </cell>
          <cell r="N2">
            <v>7.5510204081632656E-2</v>
          </cell>
          <cell r="O2" t="str">
            <v>Deal MS or Columbia Hts. EC</v>
          </cell>
          <cell r="P2" t="str">
            <v>Wilson HS or Cardozo HS</v>
          </cell>
        </row>
        <row r="3">
          <cell r="B3">
            <v>402</v>
          </cell>
          <cell r="C3" t="str">
            <v>Benjamin Banneker HS
(Application Only)</v>
          </cell>
          <cell r="D3" t="str">
            <v>9th-12th</v>
          </cell>
          <cell r="E3">
            <v>430</v>
          </cell>
          <cell r="F3">
            <v>0</v>
          </cell>
          <cell r="G3">
            <v>620</v>
          </cell>
          <cell r="H3">
            <v>0.69354838709677424</v>
          </cell>
          <cell r="I3">
            <v>0.98058252427184467</v>
          </cell>
          <cell r="J3">
            <v>103.00970873786407</v>
          </cell>
          <cell r="K3">
            <v>0.8651162790697674</v>
          </cell>
          <cell r="L3">
            <v>2.3255813953488372E-3</v>
          </cell>
          <cell r="M3">
            <v>0.10232558139534884</v>
          </cell>
          <cell r="N3">
            <v>3.0232558139534883E-2</v>
          </cell>
          <cell r="O3" t="str">
            <v>N/A</v>
          </cell>
          <cell r="P3" t="str">
            <v>N/A</v>
          </cell>
        </row>
        <row r="4">
          <cell r="B4">
            <v>296</v>
          </cell>
          <cell r="C4" t="str">
            <v>Bruce Monroe ES at Park View</v>
          </cell>
          <cell r="D4" t="str">
            <v>PK3-5th</v>
          </cell>
          <cell r="E4">
            <v>465</v>
          </cell>
          <cell r="F4">
            <v>0.63010752688172045</v>
          </cell>
          <cell r="G4">
            <v>450</v>
          </cell>
          <cell r="H4">
            <v>1.0333333333333334</v>
          </cell>
          <cell r="I4">
            <v>0.48473282442748089</v>
          </cell>
          <cell r="J4">
            <v>53.452768729641697</v>
          </cell>
          <cell r="K4">
            <v>0.23440860215053763</v>
          </cell>
          <cell r="L4">
            <v>6.4516129032258064E-3</v>
          </cell>
          <cell r="M4">
            <v>0.75483870967741939</v>
          </cell>
          <cell r="N4">
            <v>4.3010752688172043E-3</v>
          </cell>
          <cell r="O4" t="str">
            <v>Columbia Hts. EC</v>
          </cell>
          <cell r="P4" t="str">
            <v>Cardozo EC</v>
          </cell>
        </row>
        <row r="5">
          <cell r="B5">
            <v>454</v>
          </cell>
          <cell r="C5" t="str">
            <v>Cardozo EC</v>
          </cell>
          <cell r="D5" t="str">
            <v>9th-12th</v>
          </cell>
          <cell r="E5">
            <v>681</v>
          </cell>
          <cell r="F5">
            <v>0.53450807635829667</v>
          </cell>
          <cell r="G5">
            <v>1100</v>
          </cell>
          <cell r="H5">
            <v>0.61909090909090914</v>
          </cell>
          <cell r="I5">
            <v>0.26148409893992935</v>
          </cell>
          <cell r="J5">
            <v>30.582524271844662</v>
          </cell>
          <cell r="K5">
            <v>0.61527165932452277</v>
          </cell>
          <cell r="L5">
            <v>3.9647577092511016E-2</v>
          </cell>
          <cell r="M5">
            <v>0.328928046989721</v>
          </cell>
          <cell r="N5">
            <v>1.6152716593245228E-2</v>
          </cell>
          <cell r="O5" t="str">
            <v>Cardozo EC</v>
          </cell>
          <cell r="P5" t="str">
            <v>N/A</v>
          </cell>
        </row>
        <row r="6">
          <cell r="B6">
            <v>224</v>
          </cell>
          <cell r="C6" t="str">
            <v>Cleveland ES</v>
          </cell>
          <cell r="D6" t="str">
            <v>PK3-5th</v>
          </cell>
          <cell r="E6">
            <v>303</v>
          </cell>
          <cell r="F6">
            <v>0.22442244224422442</v>
          </cell>
          <cell r="G6">
            <v>320</v>
          </cell>
          <cell r="H6">
            <v>0.94687500000000002</v>
          </cell>
          <cell r="I6">
            <v>0.69680851063829785</v>
          </cell>
          <cell r="J6">
            <v>73.558558558558559</v>
          </cell>
          <cell r="K6">
            <v>0.69306930693069302</v>
          </cell>
          <cell r="L6">
            <v>9.9009900990099011E-3</v>
          </cell>
          <cell r="M6">
            <v>0.27722772277227725</v>
          </cell>
          <cell r="N6">
            <v>1.9801980198019802E-2</v>
          </cell>
          <cell r="O6" t="str">
            <v>Cardozo EC</v>
          </cell>
          <cell r="P6" t="str">
            <v>Cardozo EC</v>
          </cell>
        </row>
        <row r="7">
          <cell r="B7">
            <v>442</v>
          </cell>
          <cell r="C7" t="str">
            <v>Columbia Heights EC (CHEC)</v>
          </cell>
          <cell r="D7" t="str">
            <v>6th-12th</v>
          </cell>
          <cell r="E7">
            <v>1266</v>
          </cell>
          <cell r="F7">
            <v>0.10426540284360189</v>
          </cell>
          <cell r="G7">
            <v>1400</v>
          </cell>
          <cell r="H7">
            <v>0.90428571428571425</v>
          </cell>
          <cell r="I7">
            <v>0.49344569288389512</v>
          </cell>
          <cell r="J7">
            <v>55.374293785310734</v>
          </cell>
          <cell r="K7">
            <v>0.325434439178515</v>
          </cell>
          <cell r="L7">
            <v>8.6887835703001581E-3</v>
          </cell>
          <cell r="M7">
            <v>0.63665086887835698</v>
          </cell>
          <cell r="N7">
            <v>2.9225908372827805E-2</v>
          </cell>
          <cell r="O7" t="str">
            <v>N/A</v>
          </cell>
          <cell r="P7" t="str">
            <v>Columbia Hts. EC</v>
          </cell>
        </row>
        <row r="8">
          <cell r="B8">
            <v>227</v>
          </cell>
          <cell r="C8" t="str">
            <v>HD Cooke ES</v>
          </cell>
          <cell r="D8" t="str">
            <v>PK3-5th</v>
          </cell>
          <cell r="E8">
            <v>396</v>
          </cell>
          <cell r="F8">
            <v>0.42424242424242425</v>
          </cell>
          <cell r="G8">
            <v>440</v>
          </cell>
          <cell r="H8">
            <v>0.9</v>
          </cell>
          <cell r="I8">
            <v>0.37083333333333335</v>
          </cell>
          <cell r="J8">
            <v>40.110294117647058</v>
          </cell>
          <cell r="K8">
            <v>0.29545454545454547</v>
          </cell>
          <cell r="L8">
            <v>1.2626262626262626E-2</v>
          </cell>
          <cell r="M8">
            <v>0.66161616161616166</v>
          </cell>
          <cell r="N8">
            <v>3.0303030303030304E-2</v>
          </cell>
          <cell r="O8" t="str">
            <v>Columbia Hts. EC</v>
          </cell>
          <cell r="P8" t="str">
            <v>Cardozo EC</v>
          </cell>
        </row>
        <row r="9">
          <cell r="B9">
            <v>284</v>
          </cell>
          <cell r="C9" t="str">
            <v>Marie Reed ES</v>
          </cell>
          <cell r="D9" t="str">
            <v>PK3-5th</v>
          </cell>
          <cell r="E9">
            <v>377</v>
          </cell>
          <cell r="F9">
            <v>0.27586206896551724</v>
          </cell>
          <cell r="G9">
            <v>470</v>
          </cell>
          <cell r="H9">
            <v>0.80212765957446808</v>
          </cell>
          <cell r="I9">
            <v>0.58411214953271029</v>
          </cell>
          <cell r="J9">
            <v>60.120481927710841</v>
          </cell>
          <cell r="K9">
            <v>0.21220159151193635</v>
          </cell>
          <cell r="L9">
            <v>6.6312997347480113E-2</v>
          </cell>
          <cell r="M9">
            <v>0.62864721485411146</v>
          </cell>
          <cell r="N9">
            <v>9.2838196286472149E-2</v>
          </cell>
          <cell r="O9" t="str">
            <v>Cardozo EC</v>
          </cell>
          <cell r="P9" t="str">
            <v>Cardozo EC</v>
          </cell>
        </row>
        <row r="10">
          <cell r="B10">
            <v>201</v>
          </cell>
          <cell r="C10" t="str">
            <v>Oyster Adams  Bilingual School (Adams)</v>
          </cell>
          <cell r="D10" t="str">
            <v>4th-8th</v>
          </cell>
          <cell r="E10">
            <v>325</v>
          </cell>
          <cell r="F10">
            <v>0.24923076923076923</v>
          </cell>
          <cell r="G10">
            <v>350</v>
          </cell>
          <cell r="H10">
            <v>0.9285714285714286</v>
          </cell>
          <cell r="I10">
            <v>0.82874999999999999</v>
          </cell>
          <cell r="J10">
            <v>86.96652719665272</v>
          </cell>
          <cell r="K10">
            <v>7.2617246596066568E-2</v>
          </cell>
          <cell r="L10">
            <v>0.25718608169440244</v>
          </cell>
          <cell r="M10">
            <v>0.61270801815431164</v>
          </cell>
          <cell r="N10">
            <v>5.7488653555219364E-2</v>
          </cell>
          <cell r="O10" t="str">
            <v>Oyster Adams  Bilingual School (Adams)</v>
          </cell>
          <cell r="P10" t="str">
            <v>Wilson HS</v>
          </cell>
        </row>
        <row r="11">
          <cell r="B11">
            <v>328</v>
          </cell>
          <cell r="C11" t="str">
            <v>Tubman ES</v>
          </cell>
          <cell r="D11" t="str">
            <v>PK3-5th</v>
          </cell>
          <cell r="E11">
            <v>509</v>
          </cell>
          <cell r="F11">
            <v>0.6011787819253438</v>
          </cell>
          <cell r="G11">
            <v>500</v>
          </cell>
          <cell r="H11">
            <v>1.018</v>
          </cell>
          <cell r="I11">
            <v>0.71</v>
          </cell>
          <cell r="J11">
            <v>74.643874643874639</v>
          </cell>
          <cell r="K11">
            <v>0.47347740667976423</v>
          </cell>
          <cell r="L11">
            <v>1.1787819253438114E-2</v>
          </cell>
          <cell r="M11">
            <v>0.48133595284872299</v>
          </cell>
          <cell r="N11">
            <v>3.3398821218074658E-2</v>
          </cell>
          <cell r="O11" t="str">
            <v>Columbia Hts. EC</v>
          </cell>
          <cell r="P11" t="str">
            <v>Cardozo EC</v>
          </cell>
        </row>
        <row r="12">
          <cell r="B12">
            <v>474</v>
          </cell>
          <cell r="C12" t="str">
            <v>Washington Metropolitan HS (formerly YEA)</v>
          </cell>
          <cell r="D12" t="str">
            <v>Alternative</v>
          </cell>
          <cell r="E12">
            <v>280</v>
          </cell>
          <cell r="F12">
            <v>0</v>
          </cell>
          <cell r="G12">
            <v>350</v>
          </cell>
          <cell r="H12">
            <v>0.8</v>
          </cell>
          <cell r="I12">
            <v>0.1271186440677966</v>
          </cell>
          <cell r="J12">
            <v>21.091954022988507</v>
          </cell>
          <cell r="K12">
            <v>0.96785714285714286</v>
          </cell>
          <cell r="L12">
            <v>3.5714285714285713E-3</v>
          </cell>
          <cell r="M12">
            <v>1.4285714285714285E-2</v>
          </cell>
          <cell r="N12">
            <v>1.4285714285714285E-2</v>
          </cell>
          <cell r="O12" t="str">
            <v>N/A</v>
          </cell>
          <cell r="P12" t="str">
            <v>N/A</v>
          </cell>
        </row>
        <row r="14">
          <cell r="B14">
            <v>471</v>
          </cell>
          <cell r="C14" t="str">
            <v>Ellington School of the Arts (Application Only)</v>
          </cell>
          <cell r="D14" t="str">
            <v>9th-12th</v>
          </cell>
          <cell r="E14">
            <v>541</v>
          </cell>
          <cell r="F14">
            <v>0</v>
          </cell>
          <cell r="G14">
            <v>500</v>
          </cell>
          <cell r="H14">
            <v>1.0820000000000001</v>
          </cell>
          <cell r="I14">
            <v>0.778169014084507</v>
          </cell>
          <cell r="J14">
            <v>84.295774647887328</v>
          </cell>
          <cell r="K14">
            <v>0.75970425138632158</v>
          </cell>
          <cell r="L14">
            <v>9.4269870609981515E-2</v>
          </cell>
          <cell r="M14">
            <v>9.7966728280961188E-2</v>
          </cell>
          <cell r="N14">
            <v>4.8059149722735672E-2</v>
          </cell>
          <cell r="O14" t="str">
            <v>N/A</v>
          </cell>
          <cell r="P14" t="str">
            <v>N/A</v>
          </cell>
        </row>
        <row r="15">
          <cell r="B15">
            <v>409</v>
          </cell>
          <cell r="C15" t="str">
            <v>Francis Stevens EC</v>
          </cell>
          <cell r="D15" t="str">
            <v>PK3-8th</v>
          </cell>
          <cell r="E15">
            <v>284</v>
          </cell>
          <cell r="F15">
            <v>0.28169014084507044</v>
          </cell>
          <cell r="G15">
            <v>410</v>
          </cell>
          <cell r="H15">
            <v>0.69268292682926824</v>
          </cell>
          <cell r="I15">
            <v>0.51643192488262912</v>
          </cell>
          <cell r="J15">
            <v>58.693877551020407</v>
          </cell>
          <cell r="K15">
            <v>0.59154929577464788</v>
          </cell>
          <cell r="L15">
            <v>0.1619718309859155</v>
          </cell>
          <cell r="M15">
            <v>0.13732394366197184</v>
          </cell>
          <cell r="N15">
            <v>0.10915492957746478</v>
          </cell>
          <cell r="O15" t="str">
            <v>Francis Stevens EC</v>
          </cell>
          <cell r="P15" t="str">
            <v>Cardozo EC</v>
          </cell>
        </row>
        <row r="16">
          <cell r="B16">
            <v>239</v>
          </cell>
          <cell r="C16" t="str">
            <v>Garrison ES</v>
          </cell>
          <cell r="D16" t="str">
            <v>PK3-5th</v>
          </cell>
          <cell r="E16">
            <v>280</v>
          </cell>
          <cell r="F16">
            <v>0.41428571428571431</v>
          </cell>
          <cell r="G16">
            <v>356</v>
          </cell>
          <cell r="H16">
            <v>0.7865168539325843</v>
          </cell>
          <cell r="I16">
            <v>0.31896551724137934</v>
          </cell>
          <cell r="J16">
            <v>35.984848484848484</v>
          </cell>
          <cell r="K16">
            <v>0.69285714285714284</v>
          </cell>
          <cell r="L16">
            <v>6.0714285714285714E-2</v>
          </cell>
          <cell r="M16">
            <v>0.21428571428571427</v>
          </cell>
          <cell r="N16">
            <v>3.214285714285714E-2</v>
          </cell>
          <cell r="O16" t="str">
            <v>Cardozo EC</v>
          </cell>
          <cell r="P16" t="str">
            <v>Cardozo EC</v>
          </cell>
        </row>
        <row r="17">
          <cell r="B17">
            <v>246</v>
          </cell>
          <cell r="C17" t="str">
            <v>Hardy MS</v>
          </cell>
          <cell r="D17" t="str">
            <v>6th-8th</v>
          </cell>
          <cell r="E17">
            <v>371</v>
          </cell>
          <cell r="F17">
            <v>0.12668463611859837</v>
          </cell>
          <cell r="G17">
            <v>650</v>
          </cell>
          <cell r="H17">
            <v>0.57076923076923081</v>
          </cell>
          <cell r="I17">
            <v>0.64607464607464604</v>
          </cell>
          <cell r="J17">
            <v>71.670378619153681</v>
          </cell>
          <cell r="K17">
            <v>0.64420485175202158</v>
          </cell>
          <cell r="L17">
            <v>0.11051212938005391</v>
          </cell>
          <cell r="M17">
            <v>0.14016172506738545</v>
          </cell>
          <cell r="N17">
            <v>0.10512129380053908</v>
          </cell>
          <cell r="O17" t="str">
            <v>N/A</v>
          </cell>
          <cell r="P17" t="str">
            <v>Wilson HS</v>
          </cell>
        </row>
        <row r="18">
          <cell r="B18">
            <v>252</v>
          </cell>
          <cell r="C18" t="str">
            <v>Hyde Addison ES</v>
          </cell>
          <cell r="D18" t="str">
            <v>PK4-5th</v>
          </cell>
          <cell r="E18">
            <v>334</v>
          </cell>
          <cell r="F18">
            <v>0.40119760479041916</v>
          </cell>
          <cell r="G18">
            <v>330</v>
          </cell>
          <cell r="H18">
            <v>1.0121212121212122</v>
          </cell>
          <cell r="I18">
            <v>0.78695652173913044</v>
          </cell>
          <cell r="J18">
            <v>81.098901098901095</v>
          </cell>
          <cell r="K18">
            <v>0.36826347305389223</v>
          </cell>
          <cell r="L18">
            <v>0.47305389221556887</v>
          </cell>
          <cell r="M18">
            <v>8.3832335329341312E-2</v>
          </cell>
          <cell r="N18">
            <v>7.4850299401197598E-2</v>
          </cell>
          <cell r="O18" t="str">
            <v>Hardy MS</v>
          </cell>
          <cell r="P18" t="str">
            <v>Wilson HS</v>
          </cell>
        </row>
        <row r="19">
          <cell r="B19">
            <v>305</v>
          </cell>
          <cell r="C19" t="str">
            <v>Ross ES</v>
          </cell>
          <cell r="D19" t="str">
            <v>PK3-5th</v>
          </cell>
          <cell r="E19">
            <v>161</v>
          </cell>
          <cell r="F19">
            <v>0.453416149068323</v>
          </cell>
          <cell r="G19">
            <v>150</v>
          </cell>
          <cell r="H19">
            <v>1.0733333333333333</v>
          </cell>
          <cell r="I19">
            <v>0.80851063829787229</v>
          </cell>
          <cell r="J19">
            <v>84.642857142857139</v>
          </cell>
          <cell r="K19">
            <v>0.2236024844720497</v>
          </cell>
          <cell r="L19">
            <v>0.453416149068323</v>
          </cell>
          <cell r="M19">
            <v>0.13664596273291926</v>
          </cell>
          <cell r="N19">
            <v>0.18633540372670807</v>
          </cell>
          <cell r="O19" t="str">
            <v>Cardozo EC</v>
          </cell>
          <cell r="P19" t="str">
            <v>Cardozo EC</v>
          </cell>
        </row>
        <row r="20">
          <cell r="B20">
            <v>466</v>
          </cell>
          <cell r="C20" t="str">
            <v>School Without Walls HS (Application Only)</v>
          </cell>
          <cell r="D20" t="str">
            <v>9th-12th</v>
          </cell>
          <cell r="E20">
            <v>585</v>
          </cell>
          <cell r="F20">
            <v>0</v>
          </cell>
          <cell r="G20">
            <v>440</v>
          </cell>
          <cell r="H20">
            <v>1.3295454545454546</v>
          </cell>
          <cell r="I20">
            <v>0.98322147651006708</v>
          </cell>
          <cell r="J20">
            <v>104.01345291479821</v>
          </cell>
          <cell r="K20">
            <v>0.42564102564102563</v>
          </cell>
          <cell r="L20">
            <v>0.35726495726495727</v>
          </cell>
          <cell r="M20">
            <v>0.10085470085470086</v>
          </cell>
          <cell r="N20">
            <v>0.11623931623931624</v>
          </cell>
          <cell r="O20" t="str">
            <v>N/A</v>
          </cell>
          <cell r="P20" t="str">
            <v>N/A</v>
          </cell>
        </row>
        <row r="21">
          <cell r="B21">
            <v>326</v>
          </cell>
          <cell r="C21" t="str">
            <v>Thomson ES</v>
          </cell>
          <cell r="D21" t="str">
            <v>PK3-5th</v>
          </cell>
          <cell r="E21">
            <v>289</v>
          </cell>
          <cell r="F21">
            <v>0.65051903114186849</v>
          </cell>
          <cell r="G21">
            <v>320</v>
          </cell>
          <cell r="H21">
            <v>0.90312499999999996</v>
          </cell>
          <cell r="I21">
            <v>0.62184873949579833</v>
          </cell>
          <cell r="J21">
            <v>63.333333333333336</v>
          </cell>
          <cell r="K21">
            <v>0.15224913494809689</v>
          </cell>
          <cell r="L21">
            <v>1.7301038062283738E-2</v>
          </cell>
          <cell r="M21">
            <v>0.62629757785467133</v>
          </cell>
          <cell r="N21">
            <v>0.20415224913494809</v>
          </cell>
          <cell r="O21" t="str">
            <v>Jefferson Academy MS</v>
          </cell>
          <cell r="P21" t="str">
            <v>Eastern HS</v>
          </cell>
        </row>
        <row r="23">
          <cell r="B23">
            <v>405</v>
          </cell>
          <cell r="C23" t="str">
            <v>Deal MS</v>
          </cell>
          <cell r="D23" t="str">
            <v>6th-8th</v>
          </cell>
          <cell r="E23">
            <v>1248</v>
          </cell>
          <cell r="F23">
            <v>0.69631410256410253</v>
          </cell>
          <cell r="G23">
            <v>1090</v>
          </cell>
          <cell r="H23">
            <v>1.144954128440367</v>
          </cell>
          <cell r="I23">
            <v>0.85555555555555551</v>
          </cell>
          <cell r="J23">
            <v>92.161339421613391</v>
          </cell>
          <cell r="K23">
            <v>0.31169871794871795</v>
          </cell>
          <cell r="L23">
            <v>0.43028846153846156</v>
          </cell>
          <cell r="M23">
            <v>0.13701923076923078</v>
          </cell>
          <cell r="N23">
            <v>0.12099358974358974</v>
          </cell>
          <cell r="O23" t="str">
            <v>N/A</v>
          </cell>
          <cell r="P23" t="str">
            <v>Wilson HS</v>
          </cell>
        </row>
        <row r="24">
          <cell r="B24">
            <v>232</v>
          </cell>
          <cell r="C24" t="str">
            <v>Eaton ES</v>
          </cell>
          <cell r="D24" t="str">
            <v>PK4-5th</v>
          </cell>
          <cell r="E24">
            <v>470</v>
          </cell>
          <cell r="F24">
            <v>0.36595744680851061</v>
          </cell>
          <cell r="G24">
            <v>415</v>
          </cell>
          <cell r="H24">
            <v>1.1325301204819278</v>
          </cell>
          <cell r="I24">
            <v>0.84510869565217395</v>
          </cell>
          <cell r="J24">
            <v>85.280898876404493</v>
          </cell>
          <cell r="K24">
            <v>0.29148936170212764</v>
          </cell>
          <cell r="L24">
            <v>0.44255319148936167</v>
          </cell>
          <cell r="M24">
            <v>0.12553191489361701</v>
          </cell>
          <cell r="N24">
            <v>0.14042553191489363</v>
          </cell>
          <cell r="O24" t="str">
            <v>Deal MS or Hardy MS</v>
          </cell>
          <cell r="P24" t="str">
            <v>Wilson HS</v>
          </cell>
        </row>
        <row r="25">
          <cell r="B25">
            <v>258</v>
          </cell>
          <cell r="C25" t="str">
            <v>Hearst ES</v>
          </cell>
          <cell r="D25" t="str">
            <v>PK3-5th</v>
          </cell>
          <cell r="E25">
            <v>287</v>
          </cell>
          <cell r="F25">
            <v>0.18118466898954705</v>
          </cell>
          <cell r="G25">
            <v>325</v>
          </cell>
          <cell r="H25">
            <v>0.88307692307692309</v>
          </cell>
          <cell r="I25">
            <v>0.68932038834951459</v>
          </cell>
          <cell r="J25">
            <v>72.131147540983605</v>
          </cell>
          <cell r="K25">
            <v>0.5714285714285714</v>
          </cell>
          <cell r="L25">
            <v>0.28222996515679444</v>
          </cell>
          <cell r="M25">
            <v>6.2717770034843204E-2</v>
          </cell>
          <cell r="N25">
            <v>8.3623693379790948E-2</v>
          </cell>
          <cell r="O25" t="str">
            <v>Deal MS</v>
          </cell>
          <cell r="P25" t="str">
            <v>Wilson HS</v>
          </cell>
        </row>
        <row r="26">
          <cell r="B26">
            <v>254</v>
          </cell>
          <cell r="C26" t="str">
            <v>Janney ES</v>
          </cell>
          <cell r="D26" t="str">
            <v>PK4-5th</v>
          </cell>
          <cell r="E26">
            <v>627</v>
          </cell>
          <cell r="F26">
            <v>0.91866028708133973</v>
          </cell>
          <cell r="G26">
            <v>570</v>
          </cell>
          <cell r="H26">
            <v>1.1000000000000001</v>
          </cell>
          <cell r="I26">
            <v>0.93360995850622408</v>
          </cell>
          <cell r="J26">
            <v>97.356115107913666</v>
          </cell>
          <cell r="K26">
            <v>8.6124401913875603E-2</v>
          </cell>
          <cell r="L26">
            <v>0.70972886762360443</v>
          </cell>
          <cell r="M26">
            <v>8.771929824561403E-2</v>
          </cell>
          <cell r="N26">
            <v>0.11642743221690591</v>
          </cell>
          <cell r="O26" t="str">
            <v>Deal MS</v>
          </cell>
          <cell r="P26" t="str">
            <v>Wilson HS</v>
          </cell>
        </row>
        <row r="27">
          <cell r="B27">
            <v>272</v>
          </cell>
          <cell r="C27" t="str">
            <v>Key ES</v>
          </cell>
          <cell r="D27" t="str">
            <v>PK4-5th</v>
          </cell>
          <cell r="E27">
            <v>381</v>
          </cell>
          <cell r="F27">
            <v>0.85301837270341208</v>
          </cell>
          <cell r="G27">
            <v>320</v>
          </cell>
          <cell r="H27">
            <v>1.190625</v>
          </cell>
          <cell r="I27">
            <v>0.90579710144927539</v>
          </cell>
          <cell r="J27">
            <v>95.853658536585371</v>
          </cell>
          <cell r="K27">
            <v>9.4488188976377951E-2</v>
          </cell>
          <cell r="L27">
            <v>0.64041994750656173</v>
          </cell>
          <cell r="M27">
            <v>0.10498687664041995</v>
          </cell>
          <cell r="N27">
            <v>0.16010498687664043</v>
          </cell>
          <cell r="O27" t="str">
            <v>Hardy MS</v>
          </cell>
          <cell r="P27" t="str">
            <v>Wilson HS</v>
          </cell>
        </row>
        <row r="28">
          <cell r="B28">
            <v>273</v>
          </cell>
          <cell r="C28" t="str">
            <v>Mann ES</v>
          </cell>
          <cell r="D28" t="str">
            <v>PK4-5th</v>
          </cell>
          <cell r="E28">
            <v>287</v>
          </cell>
          <cell r="F28">
            <v>0.86759581881533099</v>
          </cell>
          <cell r="G28">
            <v>370</v>
          </cell>
          <cell r="H28">
            <v>0.77567567567567564</v>
          </cell>
          <cell r="I28">
            <v>0.90526315789473688</v>
          </cell>
          <cell r="J28">
            <v>94.732142857142861</v>
          </cell>
          <cell r="K28">
            <v>0.11498257839721254</v>
          </cell>
          <cell r="L28">
            <v>0.60627177700348434</v>
          </cell>
          <cell r="M28">
            <v>0.14285714285714285</v>
          </cell>
          <cell r="N28">
            <v>0.13588850174216027</v>
          </cell>
          <cell r="O28" t="str">
            <v>Hardy MS</v>
          </cell>
          <cell r="P28" t="str">
            <v>Wilson HS</v>
          </cell>
        </row>
        <row r="29">
          <cell r="B29">
            <v>287</v>
          </cell>
          <cell r="C29" t="str">
            <v>Murch ES</v>
          </cell>
          <cell r="D29" t="str">
            <v>PK4-5th</v>
          </cell>
          <cell r="E29">
            <v>626</v>
          </cell>
          <cell r="F29">
            <v>0.8514376996805112</v>
          </cell>
          <cell r="G29">
            <v>488</v>
          </cell>
          <cell r="H29">
            <v>1.2827868852459017</v>
          </cell>
          <cell r="I29">
            <v>0.80794701986754969</v>
          </cell>
          <cell r="J29">
            <v>86.049149338374292</v>
          </cell>
          <cell r="K29">
            <v>0.11980830670926518</v>
          </cell>
          <cell r="L29">
            <v>0.6565495207667732</v>
          </cell>
          <cell r="M29">
            <v>7.8274760383386585E-2</v>
          </cell>
          <cell r="N29">
            <v>0.14536741214057508</v>
          </cell>
          <cell r="O29" t="str">
            <v>Deal MS</v>
          </cell>
          <cell r="P29" t="str">
            <v>Wilson HS</v>
          </cell>
        </row>
        <row r="30">
          <cell r="B30">
            <v>292</v>
          </cell>
          <cell r="C30" t="str">
            <v>Oyster Adams Bilingual School (Oyster)</v>
          </cell>
          <cell r="D30" t="str">
            <v>PK3-3rd</v>
          </cell>
          <cell r="E30">
            <v>336</v>
          </cell>
          <cell r="F30">
            <v>0.52083333333333337</v>
          </cell>
          <cell r="G30">
            <v>324</v>
          </cell>
          <cell r="H30">
            <v>1.037037037037037</v>
          </cell>
          <cell r="I30">
            <v>0.82874999999999999</v>
          </cell>
          <cell r="J30">
            <v>86.96652719665272</v>
          </cell>
          <cell r="K30">
            <v>7.2617246596066568E-2</v>
          </cell>
          <cell r="L30">
            <v>0.25718608169440244</v>
          </cell>
          <cell r="M30">
            <v>0.61270801815431164</v>
          </cell>
          <cell r="N30">
            <v>5.7488653555219364E-2</v>
          </cell>
          <cell r="O30" t="str">
            <v>Oyster Adams  Bilingual School (Adams)</v>
          </cell>
          <cell r="P30" t="str">
            <v>Wilson HS</v>
          </cell>
        </row>
        <row r="31">
          <cell r="B31">
            <v>321</v>
          </cell>
          <cell r="C31" t="str">
            <v>Stoddert ES</v>
          </cell>
          <cell r="D31" t="str">
            <v>PK4-5th</v>
          </cell>
          <cell r="E31">
            <v>381</v>
          </cell>
          <cell r="F31">
            <v>0.80839895013123364</v>
          </cell>
          <cell r="G31">
            <v>320</v>
          </cell>
          <cell r="H31">
            <v>1.190625</v>
          </cell>
          <cell r="I31">
            <v>0.87383177570093462</v>
          </cell>
          <cell r="J31">
            <v>91.023622047244089</v>
          </cell>
          <cell r="K31">
            <v>0.14960629921259844</v>
          </cell>
          <cell r="L31">
            <v>0.64566929133858264</v>
          </cell>
          <cell r="M31">
            <v>8.9238845144356954E-2</v>
          </cell>
          <cell r="N31">
            <v>0.11548556430446194</v>
          </cell>
          <cell r="O31" t="str">
            <v>Hardy MS</v>
          </cell>
          <cell r="P31" t="str">
            <v>Wilson HS</v>
          </cell>
        </row>
        <row r="32">
          <cell r="B32">
            <v>463</v>
          </cell>
          <cell r="C32" t="str">
            <v>Wilson HS</v>
          </cell>
          <cell r="D32" t="str">
            <v>9th-12th</v>
          </cell>
          <cell r="E32">
            <v>1696</v>
          </cell>
          <cell r="F32">
            <v>0.53714622641509435</v>
          </cell>
          <cell r="G32">
            <v>1600</v>
          </cell>
          <cell r="H32">
            <v>1.06</v>
          </cell>
          <cell r="I32">
            <v>0.60642570281124497</v>
          </cell>
          <cell r="J32">
            <v>67.067921990585077</v>
          </cell>
          <cell r="K32">
            <v>0.46108490566037735</v>
          </cell>
          <cell r="L32">
            <v>0.24705188679245282</v>
          </cell>
          <cell r="M32">
            <v>0.17452830188679244</v>
          </cell>
          <cell r="N32">
            <v>0.11733490566037735</v>
          </cell>
          <cell r="O32" t="str">
            <v>N/A</v>
          </cell>
          <cell r="P32" t="str">
            <v>N/A</v>
          </cell>
        </row>
        <row r="34">
          <cell r="B34">
            <v>205</v>
          </cell>
          <cell r="C34" t="str">
            <v>Barnard ES</v>
          </cell>
          <cell r="D34" t="str">
            <v>PK3-5th</v>
          </cell>
          <cell r="E34">
            <v>583</v>
          </cell>
          <cell r="F34">
            <v>0.53687821612349917</v>
          </cell>
          <cell r="G34">
            <v>520</v>
          </cell>
          <cell r="H34">
            <v>1.1211538461538462</v>
          </cell>
          <cell r="I34">
            <v>0.50887573964497046</v>
          </cell>
          <cell r="J34">
            <v>56.512820512820511</v>
          </cell>
          <cell r="K34">
            <v>0.516295025728988</v>
          </cell>
          <cell r="L34">
            <v>2.4013722126929673E-2</v>
          </cell>
          <cell r="M34">
            <v>0.42367066895368782</v>
          </cell>
          <cell r="N34">
            <v>3.6020583190394515E-2</v>
          </cell>
          <cell r="O34" t="str">
            <v>West EC or Truesdell EC</v>
          </cell>
          <cell r="P34" t="str">
            <v>Roosevelt HS @McFarland</v>
          </cell>
        </row>
        <row r="35">
          <cell r="B35">
            <v>213</v>
          </cell>
          <cell r="C35" t="str">
            <v>Brightwood EC</v>
          </cell>
          <cell r="D35" t="str">
            <v>PK3-8th</v>
          </cell>
          <cell r="E35">
            <v>615</v>
          </cell>
          <cell r="F35">
            <v>0.80650406504065042</v>
          </cell>
          <cell r="G35">
            <v>550</v>
          </cell>
          <cell r="H35">
            <v>1.1181818181818182</v>
          </cell>
          <cell r="I35">
            <v>0.45057034220532322</v>
          </cell>
          <cell r="J35">
            <v>50.386473429951693</v>
          </cell>
          <cell r="K35">
            <v>0.28292682926829266</v>
          </cell>
          <cell r="L35">
            <v>3.2520325203252032E-3</v>
          </cell>
          <cell r="M35">
            <v>0.70081300813008129</v>
          </cell>
          <cell r="N35">
            <v>1.3008130081300813E-2</v>
          </cell>
          <cell r="O35" t="str">
            <v>Brightwood EC</v>
          </cell>
          <cell r="P35" t="str">
            <v>Coolidge HS</v>
          </cell>
        </row>
        <row r="36">
          <cell r="B36">
            <v>455</v>
          </cell>
          <cell r="C36" t="str">
            <v>Coolidge HS</v>
          </cell>
          <cell r="D36" t="str">
            <v>9th-12th</v>
          </cell>
          <cell r="E36">
            <v>433</v>
          </cell>
          <cell r="F36">
            <v>0.47575057736720555</v>
          </cell>
          <cell r="G36">
            <v>1105</v>
          </cell>
          <cell r="H36">
            <v>0.3918552036199095</v>
          </cell>
          <cell r="I36">
            <v>0.31275720164609055</v>
          </cell>
          <cell r="J36">
            <v>38.624641833810891</v>
          </cell>
          <cell r="K36">
            <v>0.84295612009237875</v>
          </cell>
          <cell r="L36">
            <v>0</v>
          </cell>
          <cell r="M36">
            <v>0.11778290993071594</v>
          </cell>
          <cell r="N36">
            <v>3.9260969976905313E-2</v>
          </cell>
          <cell r="O36" t="str">
            <v>N/A</v>
          </cell>
          <cell r="P36" t="str">
            <v>N/A</v>
          </cell>
        </row>
        <row r="37">
          <cell r="B37">
            <v>261</v>
          </cell>
          <cell r="C37" t="str">
            <v>Lafayette ES</v>
          </cell>
          <cell r="D37" t="str">
            <v>PK4-5th</v>
          </cell>
          <cell r="E37">
            <v>689</v>
          </cell>
          <cell r="F37">
            <v>0.86937590711175616</v>
          </cell>
          <cell r="G37">
            <v>516</v>
          </cell>
          <cell r="H37">
            <v>1.3352713178294573</v>
          </cell>
          <cell r="I37">
            <v>0.91141396933560481</v>
          </cell>
          <cell r="J37">
            <v>92.657856093979447</v>
          </cell>
          <cell r="K37">
            <v>0.11465892597968069</v>
          </cell>
          <cell r="L37">
            <v>0.73439767779390419</v>
          </cell>
          <cell r="M37">
            <v>5.8055152394775038E-2</v>
          </cell>
          <cell r="N37">
            <v>9.2888243831640058E-2</v>
          </cell>
          <cell r="O37" t="str">
            <v>Deal MS</v>
          </cell>
          <cell r="P37" t="str">
            <v>Wilson HS</v>
          </cell>
        </row>
        <row r="38">
          <cell r="B38">
            <v>264</v>
          </cell>
          <cell r="C38" t="str">
            <v>LaSalle Backus EC</v>
          </cell>
          <cell r="D38" t="str">
            <v>PK3-8th</v>
          </cell>
          <cell r="E38">
            <v>342</v>
          </cell>
          <cell r="F38">
            <v>0.783625730994152</v>
          </cell>
          <cell r="G38">
            <v>400</v>
          </cell>
          <cell r="H38">
            <v>0.85499999999999998</v>
          </cell>
          <cell r="I38">
            <v>0.32720588235294118</v>
          </cell>
          <cell r="J38">
            <v>38.306188925081436</v>
          </cell>
          <cell r="K38">
            <v>0.66666666666666663</v>
          </cell>
          <cell r="L38">
            <v>0</v>
          </cell>
          <cell r="M38">
            <v>0.32456140350877194</v>
          </cell>
          <cell r="N38">
            <v>8.771929824561403E-3</v>
          </cell>
          <cell r="O38" t="str">
            <v>Brightwood EC</v>
          </cell>
          <cell r="P38" t="str">
            <v>Coolidge HS</v>
          </cell>
        </row>
        <row r="39">
          <cell r="B39">
            <v>300</v>
          </cell>
          <cell r="C39" t="str">
            <v>Powell ES</v>
          </cell>
          <cell r="D39" t="str">
            <v>PK3-5th</v>
          </cell>
          <cell r="E39">
            <v>406</v>
          </cell>
          <cell r="F39">
            <v>0.54433497536945807</v>
          </cell>
          <cell r="G39">
            <v>380</v>
          </cell>
          <cell r="H39">
            <v>1.0684210526315789</v>
          </cell>
          <cell r="I39">
            <v>0.54</v>
          </cell>
          <cell r="J39">
            <v>56.624472573839661</v>
          </cell>
          <cell r="K39">
            <v>9.3596059113300489E-2</v>
          </cell>
          <cell r="L39">
            <v>3.2019704433497539E-2</v>
          </cell>
          <cell r="M39">
            <v>0.83251231527093594</v>
          </cell>
          <cell r="N39">
            <v>4.1871921182266007E-2</v>
          </cell>
          <cell r="O39" t="str">
            <v>Columbia Hts. EC</v>
          </cell>
          <cell r="P39" t="str">
            <v>Cardozo EC</v>
          </cell>
        </row>
        <row r="40">
          <cell r="B40">
            <v>302</v>
          </cell>
          <cell r="C40" t="str">
            <v>Raymond EC</v>
          </cell>
          <cell r="D40" t="str">
            <v>PK3-8th</v>
          </cell>
          <cell r="E40">
            <v>543</v>
          </cell>
          <cell r="F40">
            <v>0.55064456721915289</v>
          </cell>
          <cell r="G40">
            <v>465</v>
          </cell>
          <cell r="H40">
            <v>1.167741935483871</v>
          </cell>
          <cell r="I40">
            <v>0.43874643874643876</v>
          </cell>
          <cell r="J40">
            <v>51.111111111111114</v>
          </cell>
          <cell r="K40">
            <v>0.41988950276243092</v>
          </cell>
          <cell r="L40">
            <v>1.841620626151013E-3</v>
          </cell>
          <cell r="M40">
            <v>0.56169429097605894</v>
          </cell>
          <cell r="N40">
            <v>1.6574585635359115E-2</v>
          </cell>
          <cell r="O40" t="str">
            <v>Raymond EC</v>
          </cell>
          <cell r="P40" t="str">
            <v>Cardozo EC</v>
          </cell>
        </row>
        <row r="41">
          <cell r="B41">
            <v>459</v>
          </cell>
          <cell r="C41" t="str">
            <v>Roosevelt HS at MacFarland</v>
          </cell>
          <cell r="D41" t="str">
            <v>9th-12th</v>
          </cell>
          <cell r="E41">
            <v>438</v>
          </cell>
          <cell r="F41">
            <v>0.65753424657534243</v>
          </cell>
          <cell r="G41">
            <v>1059</v>
          </cell>
          <cell r="H41">
            <v>0.41359773371104813</v>
          </cell>
          <cell r="I41">
            <v>0.20377358490566039</v>
          </cell>
          <cell r="J41">
            <v>29.030470914127424</v>
          </cell>
          <cell r="K41">
            <v>0.67123287671232879</v>
          </cell>
          <cell r="L41">
            <v>6.8493150684931503E-3</v>
          </cell>
          <cell r="M41">
            <v>0.29680365296803651</v>
          </cell>
          <cell r="N41">
            <v>2.5114155251141551E-2</v>
          </cell>
          <cell r="O41" t="str">
            <v>N/A</v>
          </cell>
          <cell r="P41" t="str">
            <v>N/A</v>
          </cell>
        </row>
        <row r="42">
          <cell r="B42">
            <v>456</v>
          </cell>
          <cell r="C42" t="str">
            <v>Roosevelt STAY at MacFarland</v>
          </cell>
          <cell r="D42" t="str">
            <v>Alternative</v>
          </cell>
          <cell r="E42">
            <v>850</v>
          </cell>
          <cell r="F42">
            <v>0</v>
          </cell>
          <cell r="G42" t="str">
            <v>N/A</v>
          </cell>
          <cell r="H42" t="str">
            <v>N/A</v>
          </cell>
          <cell r="I42" t="str">
            <v>N/A</v>
          </cell>
          <cell r="J42" t="str">
            <v>N/A</v>
          </cell>
          <cell r="K42">
            <v>0.79882352941176471</v>
          </cell>
          <cell r="L42">
            <v>3.5294117647058825E-3</v>
          </cell>
          <cell r="M42">
            <v>0.18823529411764706</v>
          </cell>
          <cell r="N42">
            <v>9.4117647058823521E-3</v>
          </cell>
          <cell r="O42" t="str">
            <v>N/A</v>
          </cell>
          <cell r="P42" t="str">
            <v>N/A</v>
          </cell>
        </row>
        <row r="43">
          <cell r="B43">
            <v>313</v>
          </cell>
          <cell r="C43" t="str">
            <v>Shepherd ES</v>
          </cell>
          <cell r="D43" t="str">
            <v>PK4-5th</v>
          </cell>
          <cell r="E43">
            <v>304</v>
          </cell>
          <cell r="F43">
            <v>0.32236842105263158</v>
          </cell>
          <cell r="G43">
            <v>342</v>
          </cell>
          <cell r="H43">
            <v>0.88888888888888884</v>
          </cell>
          <cell r="I43">
            <v>0.73550724637681164</v>
          </cell>
          <cell r="J43">
            <v>78.682634730538922</v>
          </cell>
          <cell r="K43">
            <v>0.78618421052631582</v>
          </cell>
          <cell r="L43">
            <v>4.2763157894736843E-2</v>
          </cell>
          <cell r="M43">
            <v>8.8815789473684209E-2</v>
          </cell>
          <cell r="N43">
            <v>8.2236842105263164E-2</v>
          </cell>
          <cell r="O43" t="str">
            <v>Deal MS</v>
          </cell>
          <cell r="P43" t="str">
            <v>Wilson HS</v>
          </cell>
        </row>
        <row r="44">
          <cell r="B44">
            <v>324</v>
          </cell>
          <cell r="C44" t="str">
            <v>Takoma EC</v>
          </cell>
          <cell r="D44" t="str">
            <v>PK3-8th</v>
          </cell>
          <cell r="E44">
            <v>442</v>
          </cell>
          <cell r="F44">
            <v>0.43665158371040724</v>
          </cell>
          <cell r="G44">
            <v>450</v>
          </cell>
          <cell r="H44">
            <v>0.98222222222222222</v>
          </cell>
          <cell r="I44">
            <v>0.43352601156069365</v>
          </cell>
          <cell r="J44">
            <v>50.049382716049379</v>
          </cell>
          <cell r="K44">
            <v>0.65158371040723984</v>
          </cell>
          <cell r="L44">
            <v>2.4886877828054297E-2</v>
          </cell>
          <cell r="M44">
            <v>0.28733031674208143</v>
          </cell>
          <cell r="N44">
            <v>3.6199095022624438E-2</v>
          </cell>
          <cell r="O44" t="str">
            <v>Brightwood EC</v>
          </cell>
          <cell r="P44" t="str">
            <v>Coolidge HS</v>
          </cell>
        </row>
        <row r="45">
          <cell r="B45">
            <v>327</v>
          </cell>
          <cell r="C45" t="str">
            <v>Truesdell EC</v>
          </cell>
          <cell r="D45" t="str">
            <v>PK3-8th</v>
          </cell>
          <cell r="E45">
            <v>480</v>
          </cell>
          <cell r="F45">
            <v>0.87291666666666667</v>
          </cell>
          <cell r="G45">
            <v>450</v>
          </cell>
          <cell r="H45">
            <v>1.0666666666666667</v>
          </cell>
          <cell r="I45">
            <v>0.5</v>
          </cell>
          <cell r="J45">
            <v>52.734375</v>
          </cell>
          <cell r="K45">
            <v>0.32500000000000001</v>
          </cell>
          <cell r="L45">
            <v>1.6666666666666666E-2</v>
          </cell>
          <cell r="M45">
            <v>0.625</v>
          </cell>
          <cell r="N45">
            <v>3.3333333333333333E-2</v>
          </cell>
          <cell r="O45" t="str">
            <v>Truesdell EC</v>
          </cell>
          <cell r="P45" t="str">
            <v>Roosevelt HS @McFarland</v>
          </cell>
        </row>
        <row r="46">
          <cell r="B46">
            <v>336</v>
          </cell>
          <cell r="C46" t="str">
            <v>West EC</v>
          </cell>
          <cell r="D46" t="str">
            <v>PK3-8th</v>
          </cell>
          <cell r="E46">
            <v>258</v>
          </cell>
          <cell r="F46">
            <v>0.39147286821705424</v>
          </cell>
          <cell r="G46">
            <v>278</v>
          </cell>
          <cell r="H46">
            <v>0.92805755395683454</v>
          </cell>
          <cell r="I46">
            <v>0.5752212389380531</v>
          </cell>
          <cell r="J46">
            <v>62.52918287937743</v>
          </cell>
          <cell r="K46">
            <v>0.58914728682170547</v>
          </cell>
          <cell r="L46">
            <v>8.5271317829457363E-2</v>
          </cell>
          <cell r="M46">
            <v>0.30232558139534882</v>
          </cell>
          <cell r="N46">
            <v>2.3255813953488372E-2</v>
          </cell>
          <cell r="O46" t="str">
            <v xml:space="preserve">West EC </v>
          </cell>
          <cell r="P46" t="str">
            <v>Roosevelt HS @McFarland</v>
          </cell>
        </row>
        <row r="47">
          <cell r="B47">
            <v>338</v>
          </cell>
          <cell r="C47" t="str">
            <v>Whittier EC</v>
          </cell>
          <cell r="D47" t="str">
            <v>PK3-8th</v>
          </cell>
          <cell r="E47">
            <v>362</v>
          </cell>
          <cell r="F47">
            <v>0.75966850828729282</v>
          </cell>
          <cell r="G47">
            <v>520</v>
          </cell>
          <cell r="H47">
            <v>0.69615384615384612</v>
          </cell>
          <cell r="I47">
            <v>0.37714285714285717</v>
          </cell>
          <cell r="J47">
            <v>44.471744471744472</v>
          </cell>
          <cell r="K47">
            <v>0.81215469613259672</v>
          </cell>
          <cell r="L47">
            <v>5.5248618784530384E-3</v>
          </cell>
          <cell r="M47">
            <v>0.15193370165745856</v>
          </cell>
          <cell r="N47">
            <v>3.0386740331491711E-2</v>
          </cell>
          <cell r="O47" t="str">
            <v>Brightwood EC</v>
          </cell>
          <cell r="P47" t="str">
            <v>Coolidge HS</v>
          </cell>
        </row>
        <row r="49">
          <cell r="B49">
            <v>346</v>
          </cell>
          <cell r="C49" t="str">
            <v>Brookland EC at Bunker Hill</v>
          </cell>
          <cell r="D49" t="str">
            <v>PK3-8th</v>
          </cell>
          <cell r="E49">
            <v>249</v>
          </cell>
          <cell r="F49">
            <v>0.64257028112449799</v>
          </cell>
          <cell r="G49">
            <v>480</v>
          </cell>
          <cell r="H49">
            <v>0.51875000000000004</v>
          </cell>
          <cell r="I49">
            <v>0.37261146496815284</v>
          </cell>
          <cell r="J49">
            <v>42.767123287671232</v>
          </cell>
          <cell r="K49">
            <v>0.90763052208835338</v>
          </cell>
          <cell r="L49">
            <v>0</v>
          </cell>
          <cell r="M49">
            <v>7.6305220883534142E-2</v>
          </cell>
          <cell r="N49">
            <v>1.6064257028112448E-2</v>
          </cell>
          <cell r="O49" t="str">
            <v>Brightwood EC</v>
          </cell>
          <cell r="P49" t="str">
            <v>Coolidge HS</v>
          </cell>
        </row>
        <row r="50">
          <cell r="B50">
            <v>404</v>
          </cell>
          <cell r="C50" t="str">
            <v>Browne EC</v>
          </cell>
          <cell r="D50" t="str">
            <v>PK3-8th</v>
          </cell>
          <cell r="E50">
            <v>349</v>
          </cell>
          <cell r="F50">
            <v>0.74212034383954151</v>
          </cell>
          <cell r="G50">
            <v>804</v>
          </cell>
          <cell r="H50">
            <v>0.43407960199004975</v>
          </cell>
          <cell r="I50">
            <v>0.31979695431472083</v>
          </cell>
          <cell r="J50">
            <v>40.111607142857146</v>
          </cell>
          <cell r="K50">
            <v>0.96848137535816614</v>
          </cell>
          <cell r="L50">
            <v>2.8653295128939827E-3</v>
          </cell>
          <cell r="M50">
            <v>2.0057306590257881E-2</v>
          </cell>
          <cell r="N50">
            <v>8.5959885386819486E-3</v>
          </cell>
          <cell r="O50" t="str">
            <v>Browne EC</v>
          </cell>
          <cell r="P50" t="str">
            <v>Eastern HS</v>
          </cell>
        </row>
        <row r="51">
          <cell r="B51">
            <v>220</v>
          </cell>
          <cell r="C51" t="str">
            <v>Burroughs EC</v>
          </cell>
          <cell r="D51" t="str">
            <v>PK3-8th</v>
          </cell>
          <cell r="E51">
            <v>278</v>
          </cell>
          <cell r="F51">
            <v>0.51438848920863312</v>
          </cell>
          <cell r="G51">
            <v>450</v>
          </cell>
          <cell r="H51">
            <v>0.61777777777777776</v>
          </cell>
          <cell r="I51">
            <v>0.51773049645390068</v>
          </cell>
          <cell r="J51">
            <v>56.114457831325304</v>
          </cell>
          <cell r="K51">
            <v>0.86690647482014394</v>
          </cell>
          <cell r="L51">
            <v>7.1942446043165471E-3</v>
          </cell>
          <cell r="M51">
            <v>0.11510791366906475</v>
          </cell>
          <cell r="N51">
            <v>1.0791366906474821E-2</v>
          </cell>
          <cell r="O51" t="str">
            <v>Burroughs EC</v>
          </cell>
          <cell r="P51" t="str">
            <v>Dunbar HS</v>
          </cell>
        </row>
        <row r="52">
          <cell r="B52">
            <v>467</v>
          </cell>
          <cell r="C52" t="str">
            <v>Dunbar HS</v>
          </cell>
          <cell r="D52" t="str">
            <v>9th-12th</v>
          </cell>
          <cell r="E52">
            <v>628</v>
          </cell>
          <cell r="F52">
            <v>0.61305732484076436</v>
          </cell>
          <cell r="G52">
            <v>1100</v>
          </cell>
          <cell r="H52">
            <v>0.57090909090909092</v>
          </cell>
          <cell r="I52">
            <v>0.17333333333333334</v>
          </cell>
          <cell r="J52">
            <v>28.375796178343951</v>
          </cell>
          <cell r="K52">
            <v>0.97452229299363058</v>
          </cell>
          <cell r="L52">
            <v>1.5923566878980893E-3</v>
          </cell>
          <cell r="M52">
            <v>2.2292993630573247E-2</v>
          </cell>
          <cell r="N52">
            <v>1.5923566878980893E-3</v>
          </cell>
          <cell r="O52" t="str">
            <v>N/A</v>
          </cell>
          <cell r="P52" t="str">
            <v>N/A</v>
          </cell>
        </row>
        <row r="53">
          <cell r="B53">
            <v>262</v>
          </cell>
          <cell r="C53" t="str">
            <v>Langdon EC</v>
          </cell>
          <cell r="D53" t="str">
            <v>PK3-8th</v>
          </cell>
          <cell r="E53">
            <v>349</v>
          </cell>
          <cell r="F53">
            <v>0.5902578796561605</v>
          </cell>
          <cell r="G53">
            <v>500</v>
          </cell>
          <cell r="H53">
            <v>0.69799999999999995</v>
          </cell>
          <cell r="I53">
            <v>0.48159509202453987</v>
          </cell>
          <cell r="J53">
            <v>53.134715025906736</v>
          </cell>
          <cell r="K53">
            <v>0.89971346704871058</v>
          </cell>
          <cell r="L53">
            <v>2.8653295128939827E-3</v>
          </cell>
          <cell r="M53">
            <v>8.5959885386819479E-2</v>
          </cell>
          <cell r="N53">
            <v>1.1461318051575931E-2</v>
          </cell>
          <cell r="O53" t="str">
            <v>Langdon EC</v>
          </cell>
          <cell r="P53" t="str">
            <v>Dunbar HS</v>
          </cell>
        </row>
        <row r="54">
          <cell r="B54">
            <v>370</v>
          </cell>
          <cell r="C54" t="str">
            <v>Langley ES</v>
          </cell>
          <cell r="D54" t="str">
            <v>PK3-8th</v>
          </cell>
          <cell r="E54">
            <v>280</v>
          </cell>
          <cell r="F54">
            <v>0.64642857142857146</v>
          </cell>
          <cell r="G54">
            <v>530</v>
          </cell>
          <cell r="H54">
            <v>0.52830188679245282</v>
          </cell>
          <cell r="I54">
            <v>0.45374449339207046</v>
          </cell>
          <cell r="J54">
            <v>52.576335877862597</v>
          </cell>
          <cell r="K54">
            <v>0.8928571428571429</v>
          </cell>
          <cell r="L54">
            <v>7.1428571428571426E-3</v>
          </cell>
          <cell r="M54">
            <v>8.9285714285714288E-2</v>
          </cell>
          <cell r="N54">
            <v>1.0714285714285714E-2</v>
          </cell>
          <cell r="O54" t="str">
            <v>McKinley Tech. Ed. Campus</v>
          </cell>
          <cell r="P54" t="str">
            <v>Dunbar HS</v>
          </cell>
        </row>
        <row r="55">
          <cell r="B55">
            <v>884</v>
          </cell>
          <cell r="C55" t="str">
            <v>Luke Moore Alternative HS</v>
          </cell>
          <cell r="D55" t="str">
            <v>Alternative</v>
          </cell>
          <cell r="E55">
            <v>364</v>
          </cell>
          <cell r="F55">
            <v>0</v>
          </cell>
          <cell r="G55">
            <v>350</v>
          </cell>
          <cell r="H55">
            <v>1.04</v>
          </cell>
          <cell r="I55">
            <v>9.375E-2</v>
          </cell>
          <cell r="J55">
            <v>21.134453781512605</v>
          </cell>
          <cell r="K55">
            <v>0.96153846153846156</v>
          </cell>
          <cell r="L55">
            <v>2.7472527472527475E-3</v>
          </cell>
          <cell r="M55">
            <v>3.021978021978022E-2</v>
          </cell>
          <cell r="N55">
            <v>5.4945054945054949E-3</v>
          </cell>
          <cell r="O55" t="str">
            <v>N/A</v>
          </cell>
          <cell r="P55" t="str">
            <v>N/A</v>
          </cell>
        </row>
        <row r="56">
          <cell r="B56">
            <v>265</v>
          </cell>
          <cell r="C56" t="str">
            <v>Mamie D Lee School</v>
          </cell>
          <cell r="D56" t="str">
            <v>Ungraded</v>
          </cell>
          <cell r="E56">
            <v>62</v>
          </cell>
          <cell r="F56">
            <v>0</v>
          </cell>
          <cell r="G56">
            <v>300</v>
          </cell>
          <cell r="H56">
            <v>0.20666666666666667</v>
          </cell>
          <cell r="I56">
            <v>1</v>
          </cell>
          <cell r="J56" t="str">
            <v>N/A</v>
          </cell>
          <cell r="K56">
            <v>0.91935483870967738</v>
          </cell>
          <cell r="L56">
            <v>0</v>
          </cell>
          <cell r="M56">
            <v>6.4516129032258063E-2</v>
          </cell>
          <cell r="N56">
            <v>1.6129032258064516E-2</v>
          </cell>
          <cell r="O56" t="str">
            <v>N/A</v>
          </cell>
          <cell r="P56" t="str">
            <v>N/A</v>
          </cell>
        </row>
        <row r="57">
          <cell r="B57">
            <v>435</v>
          </cell>
          <cell r="C57" t="str">
            <v>Mckinley Middle School</v>
          </cell>
          <cell r="D57" t="str">
            <v>6th-8th</v>
          </cell>
          <cell r="E57">
            <v>193</v>
          </cell>
          <cell r="F57">
            <v>0.22279792746113988</v>
          </cell>
          <cell r="G57">
            <v>800</v>
          </cell>
          <cell r="H57">
            <v>0.24124999999999999</v>
          </cell>
          <cell r="I57" t="str">
            <v>N/A</v>
          </cell>
          <cell r="J57" t="str">
            <v>N/A</v>
          </cell>
          <cell r="K57">
            <v>0.95854922279792742</v>
          </cell>
          <cell r="L57">
            <v>0</v>
          </cell>
          <cell r="M57">
            <v>3.6269430051813469E-2</v>
          </cell>
          <cell r="N57">
            <v>5.1813471502590676E-3</v>
          </cell>
          <cell r="O57" t="str">
            <v>N/A</v>
          </cell>
          <cell r="P57" t="str">
            <v>Dunbar HS</v>
          </cell>
        </row>
        <row r="58">
          <cell r="B58">
            <v>458</v>
          </cell>
          <cell r="C58" t="str">
            <v>McKinley Technology HS (Application Only)</v>
          </cell>
          <cell r="D58" t="str">
            <v>9th-12th</v>
          </cell>
          <cell r="E58">
            <v>674</v>
          </cell>
          <cell r="F58">
            <v>0</v>
          </cell>
          <cell r="G58">
            <v>800</v>
          </cell>
          <cell r="H58">
            <v>0.84250000000000003</v>
          </cell>
          <cell r="I58">
            <v>0.86312849162011174</v>
          </cell>
          <cell r="J58">
            <v>85.597014925373131</v>
          </cell>
          <cell r="K58">
            <v>0.91839762611275966</v>
          </cell>
          <cell r="L58">
            <v>4.4510385756676559E-3</v>
          </cell>
          <cell r="M58">
            <v>5.0445103857566766E-2</v>
          </cell>
          <cell r="N58">
            <v>2.6706231454005934E-2</v>
          </cell>
          <cell r="O58" t="str">
            <v>N/A</v>
          </cell>
          <cell r="P58" t="str">
            <v>N/A</v>
          </cell>
        </row>
        <row r="59">
          <cell r="B59">
            <v>290</v>
          </cell>
          <cell r="C59" t="str">
            <v>Noyes EC</v>
          </cell>
          <cell r="D59" t="str">
            <v>PK3-8th</v>
          </cell>
          <cell r="E59">
            <v>305</v>
          </cell>
          <cell r="F59">
            <v>0.35737704918032787</v>
          </cell>
          <cell r="G59">
            <v>360</v>
          </cell>
          <cell r="H59">
            <v>0.84722222222222221</v>
          </cell>
          <cell r="I59">
            <v>0.29801324503311261</v>
          </cell>
          <cell r="J59">
            <v>35.112994350282484</v>
          </cell>
          <cell r="K59">
            <v>0.93114754098360653</v>
          </cell>
          <cell r="L59">
            <v>9.8360655737704927E-3</v>
          </cell>
          <cell r="M59">
            <v>5.5737704918032788E-2</v>
          </cell>
          <cell r="N59">
            <v>3.2786885245901639E-3</v>
          </cell>
          <cell r="O59" t="str">
            <v>Noyes EC</v>
          </cell>
          <cell r="P59" t="str">
            <v>Dunbar HS</v>
          </cell>
        </row>
        <row r="60">
          <cell r="B60">
            <v>478</v>
          </cell>
          <cell r="C60" t="str">
            <v>Phelps Architecture Construction and Engineering HS</v>
          </cell>
          <cell r="D60" t="str">
            <v>9th-12th</v>
          </cell>
          <cell r="E60">
            <v>319</v>
          </cell>
          <cell r="F60">
            <v>0</v>
          </cell>
          <cell r="G60">
            <v>650</v>
          </cell>
          <cell r="H60">
            <v>0.49076923076923079</v>
          </cell>
          <cell r="I60">
            <v>0.45454545454545453</v>
          </cell>
          <cell r="J60">
            <v>47.939393939393938</v>
          </cell>
          <cell r="K60">
            <v>0.94357366771159878</v>
          </cell>
          <cell r="L60">
            <v>0</v>
          </cell>
          <cell r="M60">
            <v>4.0752351097178681E-2</v>
          </cell>
          <cell r="N60">
            <v>1.5673981191222569E-2</v>
          </cell>
          <cell r="O60" t="str">
            <v>N/A</v>
          </cell>
          <cell r="P60" t="str">
            <v>N/A</v>
          </cell>
        </row>
        <row r="61">
          <cell r="B61">
            <v>335</v>
          </cell>
          <cell r="C61" t="str">
            <v>Wheatley EC</v>
          </cell>
          <cell r="D61" t="str">
            <v>PK3-8th</v>
          </cell>
          <cell r="E61">
            <v>442</v>
          </cell>
          <cell r="F61">
            <v>0.74434389140271495</v>
          </cell>
          <cell r="G61">
            <v>500</v>
          </cell>
          <cell r="H61">
            <v>0.88400000000000001</v>
          </cell>
          <cell r="I61">
            <v>0.34100418410041838</v>
          </cell>
          <cell r="J61">
            <v>42.509157509157511</v>
          </cell>
          <cell r="K61">
            <v>0.94570135746606332</v>
          </cell>
          <cell r="L61">
            <v>4.5248868778280547E-3</v>
          </cell>
          <cell r="M61">
            <v>2.7149321266968326E-2</v>
          </cell>
          <cell r="N61">
            <v>2.2624434389140271E-2</v>
          </cell>
          <cell r="O61" t="str">
            <v>Wheatley EC</v>
          </cell>
          <cell r="P61" t="str">
            <v>Dunbar HS</v>
          </cell>
        </row>
        <row r="63">
          <cell r="B63">
            <v>203</v>
          </cell>
          <cell r="C63" t="str">
            <v>Amidon Bowen  ES</v>
          </cell>
          <cell r="D63" t="str">
            <v>PK3-5th</v>
          </cell>
          <cell r="E63">
            <v>342</v>
          </cell>
          <cell r="F63">
            <v>0.82456140350877194</v>
          </cell>
          <cell r="G63">
            <v>400</v>
          </cell>
          <cell r="H63">
            <v>0.85499999999999998</v>
          </cell>
          <cell r="I63">
            <v>0.25773195876288657</v>
          </cell>
          <cell r="J63">
            <v>30.462962962962962</v>
          </cell>
          <cell r="K63">
            <v>0.90935672514619881</v>
          </cell>
          <cell r="L63">
            <v>2.6315789473684209E-2</v>
          </cell>
          <cell r="M63">
            <v>4.0935672514619881E-2</v>
          </cell>
          <cell r="N63">
            <v>2.3391812865497075E-2</v>
          </cell>
          <cell r="O63" t="str">
            <v>Jefferson Academy MS</v>
          </cell>
          <cell r="P63" t="str">
            <v>Eastern HS</v>
          </cell>
        </row>
        <row r="64">
          <cell r="B64">
            <v>212</v>
          </cell>
          <cell r="C64" t="str">
            <v>Brent ES</v>
          </cell>
          <cell r="D64" t="str">
            <v>PK3-5th</v>
          </cell>
          <cell r="E64">
            <v>359</v>
          </cell>
          <cell r="F64">
            <v>0.54317548746518107</v>
          </cell>
          <cell r="G64">
            <v>325</v>
          </cell>
          <cell r="H64">
            <v>1.1046153846153846</v>
          </cell>
          <cell r="I64">
            <v>0.7844036697247706</v>
          </cell>
          <cell r="J64">
            <v>77.862595419847324</v>
          </cell>
          <cell r="K64">
            <v>0.19498607242339833</v>
          </cell>
          <cell r="L64">
            <v>0.64623955431754876</v>
          </cell>
          <cell r="M64">
            <v>7.7994428969359333E-2</v>
          </cell>
          <cell r="N64">
            <v>8.0779944289693595E-2</v>
          </cell>
          <cell r="O64" t="str">
            <v>Eliot-Hine or Jefferson Academy MS</v>
          </cell>
          <cell r="P64" t="str">
            <v>Eastern HS</v>
          </cell>
        </row>
        <row r="65">
          <cell r="B65">
            <v>360</v>
          </cell>
          <cell r="C65" t="str">
            <v>Capitol Hill Montessori School at Logan</v>
          </cell>
          <cell r="D65" t="str">
            <v>PK3-5th</v>
          </cell>
          <cell r="E65">
            <v>288</v>
          </cell>
          <cell r="F65">
            <v>0</v>
          </cell>
          <cell r="G65">
            <v>400</v>
          </cell>
          <cell r="H65">
            <v>0.72</v>
          </cell>
          <cell r="I65">
            <v>0.51190476190476186</v>
          </cell>
          <cell r="J65">
            <v>50.625</v>
          </cell>
          <cell r="K65">
            <v>0.53819444444444442</v>
          </cell>
          <cell r="L65">
            <v>0.34722222222222221</v>
          </cell>
          <cell r="M65">
            <v>3.4722222222222224E-2</v>
          </cell>
          <cell r="N65">
            <v>7.9861111111111105E-2</v>
          </cell>
          <cell r="O65" t="str">
            <v>Capitol Hill Montessori School at Logan</v>
          </cell>
          <cell r="P65" t="str">
            <v>Eastern HS</v>
          </cell>
        </row>
        <row r="66">
          <cell r="B66">
            <v>457</v>
          </cell>
          <cell r="C66" t="str">
            <v>Eastern HS</v>
          </cell>
          <cell r="D66" t="str">
            <v>9th-11th</v>
          </cell>
          <cell r="E66">
            <v>783</v>
          </cell>
          <cell r="F66">
            <v>0.62452107279693492</v>
          </cell>
          <cell r="G66">
            <v>1100</v>
          </cell>
          <cell r="H66">
            <v>0.71181818181818179</v>
          </cell>
          <cell r="I66">
            <v>0.42196531791907516</v>
          </cell>
          <cell r="J66">
            <v>52.155688622754489</v>
          </cell>
          <cell r="K66">
            <v>0.97318007662835249</v>
          </cell>
          <cell r="L66">
            <v>3.8314176245210726E-3</v>
          </cell>
          <cell r="M66">
            <v>1.532567049808429E-2</v>
          </cell>
          <cell r="N66">
            <v>7.6628352490421452E-3</v>
          </cell>
          <cell r="O66" t="str">
            <v>N/A</v>
          </cell>
          <cell r="P66" t="str">
            <v>N/A</v>
          </cell>
        </row>
        <row r="67">
          <cell r="B67">
            <v>407</v>
          </cell>
          <cell r="C67" t="str">
            <v>Eliot Hine MS</v>
          </cell>
          <cell r="D67" t="str">
            <v>6th-8th</v>
          </cell>
          <cell r="E67">
            <v>292</v>
          </cell>
          <cell r="F67">
            <v>0.22602739726027396</v>
          </cell>
          <cell r="G67">
            <v>742</v>
          </cell>
          <cell r="H67">
            <v>0.39353099730458219</v>
          </cell>
          <cell r="I67">
            <v>0.39579349904397704</v>
          </cell>
          <cell r="J67">
            <v>47.11038961038961</v>
          </cell>
          <cell r="K67">
            <v>0.98630136986301364</v>
          </cell>
          <cell r="L67">
            <v>3.4246575342465752E-3</v>
          </cell>
          <cell r="M67">
            <v>3.4246575342465752E-3</v>
          </cell>
          <cell r="N67">
            <v>6.8493150684931503E-3</v>
          </cell>
          <cell r="O67" t="str">
            <v>N/A</v>
          </cell>
          <cell r="P67" t="str">
            <v>Eastern HS</v>
          </cell>
        </row>
        <row r="68">
          <cell r="B68">
            <v>339</v>
          </cell>
          <cell r="C68" t="str">
            <v>J O Wilson ES</v>
          </cell>
          <cell r="D68" t="str">
            <v>PK3-5th</v>
          </cell>
          <cell r="E68">
            <v>433</v>
          </cell>
          <cell r="F68">
            <v>0.27713625866050806</v>
          </cell>
          <cell r="G68">
            <v>400</v>
          </cell>
          <cell r="H68">
            <v>1.0825</v>
          </cell>
          <cell r="I68">
            <v>0.58737864077669899</v>
          </cell>
          <cell r="J68">
            <v>62.921810699588477</v>
          </cell>
          <cell r="K68">
            <v>0.88914549653579678</v>
          </cell>
          <cell r="L68">
            <v>4.6189376443418015E-2</v>
          </cell>
          <cell r="M68">
            <v>4.1570438799076209E-2</v>
          </cell>
          <cell r="N68">
            <v>2.3094688221709007E-2</v>
          </cell>
          <cell r="O68" t="str">
            <v>Stuart-Hobson MS</v>
          </cell>
          <cell r="P68" t="str">
            <v>Eastern HS</v>
          </cell>
        </row>
        <row r="69">
          <cell r="B69">
            <v>433</v>
          </cell>
          <cell r="C69" t="str">
            <v>Jefferson Middle School Academy</v>
          </cell>
          <cell r="D69" t="str">
            <v>6th-8th</v>
          </cell>
          <cell r="E69">
            <v>299</v>
          </cell>
          <cell r="F69">
            <v>0.37458193979933108</v>
          </cell>
          <cell r="G69">
            <v>570</v>
          </cell>
          <cell r="H69">
            <v>0.5245614035087719</v>
          </cell>
          <cell r="I69">
            <v>0.54339622641509433</v>
          </cell>
          <cell r="J69">
            <v>63.279220779220779</v>
          </cell>
          <cell r="K69">
            <v>0.89966555183946484</v>
          </cell>
          <cell r="L69">
            <v>3.3444816053511705E-3</v>
          </cell>
          <cell r="M69">
            <v>4.3478260869565216E-2</v>
          </cell>
          <cell r="N69">
            <v>5.3511705685618728E-2</v>
          </cell>
          <cell r="O69" t="str">
            <v>N/A</v>
          </cell>
          <cell r="P69" t="str">
            <v>Eastern HS</v>
          </cell>
        </row>
        <row r="70">
          <cell r="B70">
            <v>271</v>
          </cell>
          <cell r="C70" t="str">
            <v>Ludlow Taylor ES</v>
          </cell>
          <cell r="D70" t="str">
            <v>PK3-5th</v>
          </cell>
          <cell r="E70">
            <v>299</v>
          </cell>
          <cell r="F70">
            <v>0.21070234113712374</v>
          </cell>
          <cell r="G70">
            <v>412</v>
          </cell>
          <cell r="H70">
            <v>0.72572815533980584</v>
          </cell>
          <cell r="I70">
            <v>0.66949152542372881</v>
          </cell>
          <cell r="J70">
            <v>71.044776119402982</v>
          </cell>
          <cell r="K70">
            <v>0.76588628762541811</v>
          </cell>
          <cell r="L70">
            <v>0.16053511705685619</v>
          </cell>
          <cell r="M70">
            <v>3.0100334448160536E-2</v>
          </cell>
          <cell r="N70">
            <v>4.3478260869565216E-2</v>
          </cell>
          <cell r="O70" t="str">
            <v>Stuart-Hobson MS</v>
          </cell>
          <cell r="P70" t="str">
            <v>Eastern HS</v>
          </cell>
        </row>
        <row r="71">
          <cell r="B71">
            <v>274</v>
          </cell>
          <cell r="C71" t="str">
            <v>Maury ES</v>
          </cell>
          <cell r="D71" t="str">
            <v>PK3-5th</v>
          </cell>
          <cell r="E71">
            <v>339</v>
          </cell>
          <cell r="F71">
            <v>0.56047197640117996</v>
          </cell>
          <cell r="G71">
            <v>325</v>
          </cell>
          <cell r="H71">
            <v>1.043076923076923</v>
          </cell>
          <cell r="I71">
            <v>0.6506024096385542</v>
          </cell>
          <cell r="J71">
            <v>67.096774193548384</v>
          </cell>
          <cell r="K71">
            <v>0.40117994100294985</v>
          </cell>
          <cell r="L71">
            <v>0.47787610619469029</v>
          </cell>
          <cell r="M71">
            <v>5.0147492625368731E-2</v>
          </cell>
          <cell r="N71">
            <v>7.0796460176991149E-2</v>
          </cell>
          <cell r="O71" t="str">
            <v>Eliot-Hine MS</v>
          </cell>
          <cell r="P71" t="str">
            <v>Eastern HS</v>
          </cell>
        </row>
        <row r="72">
          <cell r="B72">
            <v>280</v>
          </cell>
          <cell r="C72" t="str">
            <v>Miner ES</v>
          </cell>
          <cell r="D72" t="str">
            <v>PK3-5th</v>
          </cell>
          <cell r="E72">
            <v>426</v>
          </cell>
          <cell r="F72">
            <v>0.32629107981220656</v>
          </cell>
          <cell r="G72">
            <v>550</v>
          </cell>
          <cell r="H72">
            <v>0.77454545454545454</v>
          </cell>
          <cell r="I72">
            <v>0.24528301886792453</v>
          </cell>
          <cell r="J72">
            <v>27.617728531855956</v>
          </cell>
          <cell r="K72">
            <v>0.93427230046948362</v>
          </cell>
          <cell r="L72">
            <v>1.1737089201877934E-2</v>
          </cell>
          <cell r="M72">
            <v>3.9906103286384977E-2</v>
          </cell>
          <cell r="N72">
            <v>1.4084507042253521E-2</v>
          </cell>
          <cell r="O72" t="str">
            <v>Eliot-Hine MS</v>
          </cell>
          <cell r="P72" t="str">
            <v>Eastern HS</v>
          </cell>
        </row>
        <row r="73">
          <cell r="B73">
            <v>295</v>
          </cell>
          <cell r="C73" t="str">
            <v>Payne ES</v>
          </cell>
          <cell r="D73" t="str">
            <v>PK3-5th</v>
          </cell>
          <cell r="E73">
            <v>258</v>
          </cell>
          <cell r="F73">
            <v>0.31395348837209303</v>
          </cell>
          <cell r="G73">
            <v>417</v>
          </cell>
          <cell r="H73">
            <v>0.61870503597122306</v>
          </cell>
          <cell r="I73">
            <v>0.32307692307692309</v>
          </cell>
          <cell r="J73">
            <v>36.44736842105263</v>
          </cell>
          <cell r="K73">
            <v>0.91085271317829453</v>
          </cell>
          <cell r="L73">
            <v>1.1627906976744186E-2</v>
          </cell>
          <cell r="M73">
            <v>3.1007751937984496E-2</v>
          </cell>
          <cell r="N73">
            <v>4.6511627906976744E-2</v>
          </cell>
          <cell r="O73" t="str">
            <v>Eliot-Hine MS</v>
          </cell>
          <cell r="P73" t="str">
            <v>Eastern HS</v>
          </cell>
        </row>
        <row r="74">
          <cell r="B74">
            <v>301</v>
          </cell>
          <cell r="C74" t="str">
            <v>Peabody ES (Capitol Hill Cluster)</v>
          </cell>
          <cell r="D74" t="str">
            <v>PK3-KG</v>
          </cell>
          <cell r="E74">
            <v>228</v>
          </cell>
          <cell r="F74">
            <v>0.64912280701754388</v>
          </cell>
          <cell r="G74">
            <v>228</v>
          </cell>
          <cell r="H74">
            <v>1</v>
          </cell>
          <cell r="I74" t="str">
            <v>N/A</v>
          </cell>
          <cell r="J74" t="str">
            <v>N/A</v>
          </cell>
          <cell r="K74">
            <v>0.29385964912280704</v>
          </cell>
          <cell r="L74">
            <v>0.58771929824561409</v>
          </cell>
          <cell r="M74">
            <v>5.701754385964912E-2</v>
          </cell>
          <cell r="N74">
            <v>6.1403508771929821E-2</v>
          </cell>
          <cell r="O74" t="str">
            <v>N/A</v>
          </cell>
          <cell r="P74" t="str">
            <v>N/A</v>
          </cell>
        </row>
        <row r="75">
          <cell r="B75">
            <v>175</v>
          </cell>
          <cell r="C75" t="str">
            <v xml:space="preserve">School Within School at Prospect LC </v>
          </cell>
          <cell r="D75" t="str">
            <v>PK4-1st</v>
          </cell>
          <cell r="E75">
            <v>205</v>
          </cell>
          <cell r="F75">
            <v>0</v>
          </cell>
          <cell r="G75">
            <v>350</v>
          </cell>
          <cell r="H75">
            <v>0.58571428571428574</v>
          </cell>
          <cell r="I75" t="str">
            <v>N/A</v>
          </cell>
          <cell r="J75" t="str">
            <v>N/A</v>
          </cell>
          <cell r="K75">
            <v>0.18536585365853658</v>
          </cell>
          <cell r="L75">
            <v>0.66829268292682931</v>
          </cell>
          <cell r="M75">
            <v>5.8536585365853662E-2</v>
          </cell>
          <cell r="N75">
            <v>8.7804878048780483E-2</v>
          </cell>
          <cell r="O75" t="str">
            <v>N/A</v>
          </cell>
          <cell r="P75" t="str">
            <v>N/A</v>
          </cell>
        </row>
        <row r="76">
          <cell r="B76">
            <v>309</v>
          </cell>
          <cell r="C76" t="str">
            <v>Seaton ES</v>
          </cell>
          <cell r="D76" t="str">
            <v>PK3-5th</v>
          </cell>
          <cell r="E76">
            <v>253</v>
          </cell>
          <cell r="F76">
            <v>0.33201581027667987</v>
          </cell>
          <cell r="G76">
            <v>325</v>
          </cell>
          <cell r="H76">
            <v>0.77846153846153843</v>
          </cell>
          <cell r="I76">
            <v>0.50549450549450547</v>
          </cell>
          <cell r="J76">
            <v>56.602870813397132</v>
          </cell>
          <cell r="K76">
            <v>0.39130434782608697</v>
          </cell>
          <cell r="L76">
            <v>1.1857707509881422E-2</v>
          </cell>
          <cell r="M76">
            <v>0.466403162055336</v>
          </cell>
          <cell r="N76">
            <v>0.13043478260869565</v>
          </cell>
          <cell r="O76" t="str">
            <v>Cardozo EC</v>
          </cell>
          <cell r="P76" t="str">
            <v>Cardozo EC</v>
          </cell>
        </row>
        <row r="77">
          <cell r="B77">
            <v>428</v>
          </cell>
          <cell r="C77" t="str">
            <v>Stuart Hobson MS (Capitol Hill Cluster)</v>
          </cell>
          <cell r="D77" t="str">
            <v>6th-8th</v>
          </cell>
          <cell r="E77">
            <v>417</v>
          </cell>
          <cell r="F77">
            <v>0.1750599520383693</v>
          </cell>
          <cell r="G77">
            <v>410</v>
          </cell>
          <cell r="H77">
            <v>1.0170731707317073</v>
          </cell>
          <cell r="I77">
            <v>0.64049586776859502</v>
          </cell>
          <cell r="J77">
            <v>70.035252643948297</v>
          </cell>
          <cell r="K77">
            <v>0.87529976019184652</v>
          </cell>
          <cell r="L77">
            <v>9.8321342925659472E-2</v>
          </cell>
          <cell r="M77">
            <v>7.1942446043165471E-3</v>
          </cell>
          <cell r="N77">
            <v>1.9184652278177457E-2</v>
          </cell>
          <cell r="O77" t="str">
            <v>N/A</v>
          </cell>
          <cell r="P77" t="str">
            <v>Eastern HS</v>
          </cell>
        </row>
        <row r="78">
          <cell r="B78">
            <v>330</v>
          </cell>
          <cell r="C78" t="str">
            <v>Tyler ES</v>
          </cell>
          <cell r="D78" t="str">
            <v>PK3-5th</v>
          </cell>
          <cell r="E78">
            <v>507</v>
          </cell>
          <cell r="F78">
            <v>0.2583826429980276</v>
          </cell>
          <cell r="G78">
            <v>500</v>
          </cell>
          <cell r="H78">
            <v>1.014</v>
          </cell>
          <cell r="I78">
            <v>0.3888888888888889</v>
          </cell>
          <cell r="J78">
            <v>46</v>
          </cell>
          <cell r="K78">
            <v>0.74950690335305725</v>
          </cell>
          <cell r="L78">
            <v>0.13609467455621302</v>
          </cell>
          <cell r="M78">
            <v>8.6785009861932938E-2</v>
          </cell>
          <cell r="N78">
            <v>2.7613412228796843E-2</v>
          </cell>
          <cell r="O78" t="str">
            <v>Eliot-Hine MS</v>
          </cell>
          <cell r="P78" t="str">
            <v>Eastern HS</v>
          </cell>
        </row>
        <row r="79">
          <cell r="B79">
            <v>332</v>
          </cell>
          <cell r="C79" t="str">
            <v>Walker Jones EC</v>
          </cell>
          <cell r="D79" t="str">
            <v>PK3-8th</v>
          </cell>
          <cell r="E79">
            <v>454</v>
          </cell>
          <cell r="F79">
            <v>0.70484581497797361</v>
          </cell>
          <cell r="G79">
            <v>700</v>
          </cell>
          <cell r="H79">
            <v>0.64857142857142858</v>
          </cell>
          <cell r="I79">
            <v>0.26683937823834192</v>
          </cell>
          <cell r="J79">
            <v>34.625550660792953</v>
          </cell>
          <cell r="K79">
            <v>0.95154185022026427</v>
          </cell>
          <cell r="L79">
            <v>8.8105726872246704E-3</v>
          </cell>
          <cell r="M79">
            <v>2.2026431718061675E-2</v>
          </cell>
          <cell r="N79">
            <v>1.7621145374449341E-2</v>
          </cell>
          <cell r="O79" t="str">
            <v>Walker Jones EC</v>
          </cell>
          <cell r="P79" t="str">
            <v>Dunbar HS</v>
          </cell>
        </row>
        <row r="80">
          <cell r="B80">
            <v>333</v>
          </cell>
          <cell r="C80" t="str">
            <v>Watkins ES Capitol Hill Cluster</v>
          </cell>
          <cell r="D80" t="str">
            <v>1st-5th</v>
          </cell>
          <cell r="E80">
            <v>545</v>
          </cell>
          <cell r="F80">
            <v>0.20917431192660552</v>
          </cell>
          <cell r="G80">
            <v>587</v>
          </cell>
          <cell r="H80">
            <v>0.92844974446337314</v>
          </cell>
          <cell r="I80">
            <v>0.59810126582278478</v>
          </cell>
          <cell r="J80">
            <v>63.111413043478258</v>
          </cell>
          <cell r="K80">
            <v>0.75412844036697246</v>
          </cell>
          <cell r="L80">
            <v>0.20366972477064221</v>
          </cell>
          <cell r="M80">
            <v>1.4678899082568808E-2</v>
          </cell>
          <cell r="N80">
            <v>2.7522935779816515E-2</v>
          </cell>
          <cell r="O80" t="str">
            <v>Stuart-Hobson MS</v>
          </cell>
          <cell r="P80" t="str">
            <v>Eastern HS</v>
          </cell>
        </row>
        <row r="82">
          <cell r="B82">
            <v>202</v>
          </cell>
          <cell r="C82" t="str">
            <v>Aiton ES</v>
          </cell>
          <cell r="D82" t="str">
            <v>PK3-5th</v>
          </cell>
          <cell r="E82">
            <v>247</v>
          </cell>
          <cell r="F82">
            <v>0.48987854251012147</v>
          </cell>
          <cell r="G82">
            <v>442</v>
          </cell>
          <cell r="H82">
            <v>0.55882352941176472</v>
          </cell>
          <cell r="I82">
            <v>0.15942028985507245</v>
          </cell>
          <cell r="J82">
            <v>24.409937888198758</v>
          </cell>
          <cell r="K82">
            <v>0.99595141700404854</v>
          </cell>
          <cell r="L82">
            <v>0</v>
          </cell>
          <cell r="M82">
            <v>0</v>
          </cell>
          <cell r="N82">
            <v>4.048582995951417E-3</v>
          </cell>
          <cell r="O82" t="str">
            <v>Kelly Miller MS</v>
          </cell>
          <cell r="P82" t="str">
            <v>Woodson HS</v>
          </cell>
        </row>
        <row r="83">
          <cell r="B83">
            <v>206</v>
          </cell>
          <cell r="C83" t="str">
            <v>Beers ES</v>
          </cell>
          <cell r="D83" t="str">
            <v>PK3-5th</v>
          </cell>
          <cell r="E83">
            <v>422</v>
          </cell>
          <cell r="F83">
            <v>0.3009478672985782</v>
          </cell>
          <cell r="G83">
            <v>465</v>
          </cell>
          <cell r="H83">
            <v>0.90752688172043006</v>
          </cell>
          <cell r="I83">
            <v>0.44014084507042256</v>
          </cell>
          <cell r="J83">
            <v>46.58307210031348</v>
          </cell>
          <cell r="K83">
            <v>0.98104265402843605</v>
          </cell>
          <cell r="L83">
            <v>0</v>
          </cell>
          <cell r="M83">
            <v>7.1090047393364926E-3</v>
          </cell>
          <cell r="N83">
            <v>1.1848341232227487E-2</v>
          </cell>
          <cell r="O83" t="str">
            <v>Sousa MS</v>
          </cell>
          <cell r="P83" t="str">
            <v>Anacostia HS</v>
          </cell>
        </row>
        <row r="84">
          <cell r="B84">
            <v>221</v>
          </cell>
          <cell r="C84" t="str">
            <v>Burrville ES</v>
          </cell>
          <cell r="D84" t="str">
            <v>PK3-5th</v>
          </cell>
          <cell r="E84">
            <v>354</v>
          </cell>
          <cell r="F84">
            <v>0.54802259887005644</v>
          </cell>
          <cell r="G84">
            <v>400</v>
          </cell>
          <cell r="H84">
            <v>0.88500000000000001</v>
          </cell>
          <cell r="I84">
            <v>0.34403669724770641</v>
          </cell>
          <cell r="J84">
            <v>42.952755905511808</v>
          </cell>
          <cell r="K84">
            <v>0.99152542372881358</v>
          </cell>
          <cell r="L84">
            <v>0</v>
          </cell>
          <cell r="M84">
            <v>2.8248587570621469E-3</v>
          </cell>
          <cell r="N84">
            <v>5.6497175141242938E-3</v>
          </cell>
          <cell r="O84" t="str">
            <v>Kelly Miller MS</v>
          </cell>
          <cell r="P84" t="str">
            <v>Woodson HS</v>
          </cell>
        </row>
        <row r="85">
          <cell r="B85">
            <v>247</v>
          </cell>
          <cell r="C85" t="str">
            <v>C W  Harris ES</v>
          </cell>
          <cell r="D85" t="str">
            <v>PK3-5th</v>
          </cell>
          <cell r="E85">
            <v>269</v>
          </cell>
          <cell r="F85">
            <v>0.52416356877323422</v>
          </cell>
          <cell r="G85">
            <v>438</v>
          </cell>
          <cell r="H85">
            <v>0.61415525114155256</v>
          </cell>
          <cell r="I85">
            <v>0.29850746268656714</v>
          </cell>
          <cell r="J85">
            <v>37.662337662337663</v>
          </cell>
          <cell r="K85">
            <v>0.98884758364312264</v>
          </cell>
          <cell r="L85">
            <v>0</v>
          </cell>
          <cell r="M85">
            <v>1.1152416356877323E-2</v>
          </cell>
          <cell r="N85">
            <v>0</v>
          </cell>
          <cell r="O85" t="str">
            <v>Kelly Miller MS</v>
          </cell>
          <cell r="P85" t="str">
            <v>Woodson HS</v>
          </cell>
        </row>
        <row r="86">
          <cell r="B86">
            <v>231</v>
          </cell>
          <cell r="C86" t="str">
            <v>Drew ES</v>
          </cell>
          <cell r="D86" t="str">
            <v>PK3-5th</v>
          </cell>
          <cell r="E86">
            <v>168</v>
          </cell>
          <cell r="F86">
            <v>0.55952380952380953</v>
          </cell>
          <cell r="G86">
            <v>445</v>
          </cell>
          <cell r="H86">
            <v>0.37752808988764047</v>
          </cell>
          <cell r="I86">
            <v>0.14000000000000001</v>
          </cell>
          <cell r="J86">
            <v>23.017241379310345</v>
          </cell>
          <cell r="K86">
            <v>0.9821428571428571</v>
          </cell>
          <cell r="L86">
            <v>0</v>
          </cell>
          <cell r="M86">
            <v>1.1904761904761904E-2</v>
          </cell>
          <cell r="N86">
            <v>5.9523809523809521E-3</v>
          </cell>
          <cell r="O86" t="str">
            <v>Kelly Miller MS</v>
          </cell>
          <cell r="P86" t="str">
            <v>Woodson HS</v>
          </cell>
        </row>
        <row r="87">
          <cell r="B87">
            <v>251</v>
          </cell>
          <cell r="C87" t="str">
            <v>Houston ES</v>
          </cell>
          <cell r="D87" t="str">
            <v>PK3-5th</v>
          </cell>
          <cell r="E87">
            <v>274</v>
          </cell>
          <cell r="F87">
            <v>0.65328467153284675</v>
          </cell>
          <cell r="G87">
            <v>398</v>
          </cell>
          <cell r="H87">
            <v>0.68844221105527637</v>
          </cell>
          <cell r="I87">
            <v>0.21084337349397592</v>
          </cell>
          <cell r="J87">
            <v>24.391534391534393</v>
          </cell>
          <cell r="K87">
            <v>0.97445255474452552</v>
          </cell>
          <cell r="L87">
            <v>0</v>
          </cell>
          <cell r="M87">
            <v>2.5547445255474453E-2</v>
          </cell>
          <cell r="N87">
            <v>0</v>
          </cell>
          <cell r="O87" t="str">
            <v>Kelly Miller MS</v>
          </cell>
          <cell r="P87" t="str">
            <v>Woodson HS</v>
          </cell>
        </row>
        <row r="88">
          <cell r="B88">
            <v>421</v>
          </cell>
          <cell r="C88" t="str">
            <v>Kelly Miller MS</v>
          </cell>
          <cell r="D88" t="str">
            <v>6th-8th</v>
          </cell>
          <cell r="E88">
            <v>513</v>
          </cell>
          <cell r="F88">
            <v>0.91812865497076024</v>
          </cell>
          <cell r="G88">
            <v>600</v>
          </cell>
          <cell r="H88">
            <v>0.85499999999999998</v>
          </cell>
          <cell r="I88">
            <v>0.45166163141993959</v>
          </cell>
          <cell r="J88">
            <v>55.092105263157897</v>
          </cell>
          <cell r="K88">
            <v>0.97660818713450293</v>
          </cell>
          <cell r="L88">
            <v>0</v>
          </cell>
          <cell r="M88">
            <v>2.1442495126705652E-2</v>
          </cell>
          <cell r="N88">
            <v>1.9493177387914229E-3</v>
          </cell>
          <cell r="O88" t="str">
            <v>N/A</v>
          </cell>
          <cell r="P88" t="str">
            <v>Woodson HS</v>
          </cell>
        </row>
        <row r="89">
          <cell r="B89">
            <v>259</v>
          </cell>
          <cell r="C89" t="str">
            <v>Kimball ES</v>
          </cell>
          <cell r="D89" t="str">
            <v>PK3-5th</v>
          </cell>
          <cell r="E89">
            <v>330</v>
          </cell>
          <cell r="F89">
            <v>0.72121212121212119</v>
          </cell>
          <cell r="G89">
            <v>398</v>
          </cell>
          <cell r="H89">
            <v>0.82914572864321612</v>
          </cell>
          <cell r="I89">
            <v>0.31623931623931623</v>
          </cell>
          <cell r="J89">
            <v>36.727941176470587</v>
          </cell>
          <cell r="K89">
            <v>0.97878787878787876</v>
          </cell>
          <cell r="L89">
            <v>3.0303030303030303E-3</v>
          </cell>
          <cell r="M89">
            <v>1.8181818181818181E-2</v>
          </cell>
          <cell r="N89">
            <v>0</v>
          </cell>
          <cell r="O89" t="str">
            <v>Sousa MS</v>
          </cell>
          <cell r="P89" t="str">
            <v>Anacostia HS</v>
          </cell>
        </row>
        <row r="90">
          <cell r="B90">
            <v>288</v>
          </cell>
          <cell r="C90" t="str">
            <v>Nalle ES</v>
          </cell>
          <cell r="D90" t="str">
            <v>PK3-5th</v>
          </cell>
          <cell r="E90">
            <v>369</v>
          </cell>
          <cell r="F90">
            <v>0.57181571815718157</v>
          </cell>
          <cell r="G90">
            <v>400</v>
          </cell>
          <cell r="H90">
            <v>0.92249999999999999</v>
          </cell>
          <cell r="I90">
            <v>0.47727272727272729</v>
          </cell>
          <cell r="J90">
            <v>53.015267175572518</v>
          </cell>
          <cell r="K90">
            <v>0.92411924119241196</v>
          </cell>
          <cell r="L90">
            <v>0</v>
          </cell>
          <cell r="M90">
            <v>7.5880758807588072E-2</v>
          </cell>
          <cell r="N90">
            <v>0</v>
          </cell>
          <cell r="O90" t="str">
            <v>Kelly Miller MS</v>
          </cell>
          <cell r="P90" t="str">
            <v>Woodson HS</v>
          </cell>
        </row>
        <row r="91">
          <cell r="B91">
            <v>299</v>
          </cell>
          <cell r="C91" t="str">
            <v>Plummer ES</v>
          </cell>
          <cell r="D91" t="str">
            <v>PK3-5th</v>
          </cell>
          <cell r="E91">
            <v>416</v>
          </cell>
          <cell r="F91">
            <v>0.73317307692307687</v>
          </cell>
          <cell r="G91">
            <v>448</v>
          </cell>
          <cell r="H91">
            <v>0.9285714285714286</v>
          </cell>
          <cell r="I91">
            <v>0.36129032258064514</v>
          </cell>
          <cell r="J91">
            <v>39.027027027027025</v>
          </cell>
          <cell r="K91">
            <v>0.91586538461538458</v>
          </cell>
          <cell r="L91">
            <v>4.807692307692308E-3</v>
          </cell>
          <cell r="M91">
            <v>7.6923076923076927E-2</v>
          </cell>
          <cell r="N91">
            <v>2.403846153846154E-3</v>
          </cell>
          <cell r="O91" t="str">
            <v>Sousa MS</v>
          </cell>
          <cell r="P91" t="str">
            <v>Anacostia HS</v>
          </cell>
        </row>
        <row r="92">
          <cell r="B92">
            <v>316</v>
          </cell>
          <cell r="C92" t="str">
            <v>Randle Highlands ES</v>
          </cell>
          <cell r="D92" t="str">
            <v>PK3-5th</v>
          </cell>
          <cell r="E92">
            <v>335</v>
          </cell>
          <cell r="F92">
            <v>0.43582089552238806</v>
          </cell>
          <cell r="G92">
            <v>450</v>
          </cell>
          <cell r="H92">
            <v>0.74444444444444446</v>
          </cell>
          <cell r="I92">
            <v>0.35080645161290325</v>
          </cell>
          <cell r="J92">
            <v>40.208333333333336</v>
          </cell>
          <cell r="K92">
            <v>0.9880597014925373</v>
          </cell>
          <cell r="L92">
            <v>2.9850746268656717E-3</v>
          </cell>
          <cell r="M92">
            <v>8.9552238805970154E-3</v>
          </cell>
          <cell r="N92">
            <v>0</v>
          </cell>
          <cell r="O92" t="str">
            <v>Kramer MS</v>
          </cell>
          <cell r="P92" t="str">
            <v>Anacostia HS</v>
          </cell>
        </row>
        <row r="93">
          <cell r="B93">
            <v>322</v>
          </cell>
          <cell r="C93" t="str">
            <v>Smothers ES</v>
          </cell>
          <cell r="D93" t="str">
            <v>PK3-5th</v>
          </cell>
          <cell r="E93">
            <v>290</v>
          </cell>
          <cell r="F93">
            <v>0.47586206896551725</v>
          </cell>
          <cell r="G93">
            <v>344</v>
          </cell>
          <cell r="H93">
            <v>0.84302325581395354</v>
          </cell>
          <cell r="I93">
            <v>0.26530612244897961</v>
          </cell>
          <cell r="J93">
            <v>32.774566473988436</v>
          </cell>
          <cell r="K93">
            <v>0.9517241379310345</v>
          </cell>
          <cell r="L93">
            <v>0</v>
          </cell>
          <cell r="M93">
            <v>4.1379310344827586E-2</v>
          </cell>
          <cell r="N93">
            <v>6.8965517241379309E-3</v>
          </cell>
          <cell r="O93" t="str">
            <v>Kelly Miller MS</v>
          </cell>
          <cell r="P93" t="str">
            <v>Woodson HS</v>
          </cell>
        </row>
        <row r="94">
          <cell r="B94">
            <v>427</v>
          </cell>
          <cell r="C94" t="str">
            <v>Sousa MS</v>
          </cell>
          <cell r="D94" t="str">
            <v>6th-8th</v>
          </cell>
          <cell r="E94">
            <v>295</v>
          </cell>
          <cell r="F94">
            <v>0.51186440677966105</v>
          </cell>
          <cell r="G94">
            <v>636</v>
          </cell>
          <cell r="H94">
            <v>0.46383647798742139</v>
          </cell>
          <cell r="I94">
            <v>0.40526315789473683</v>
          </cell>
          <cell r="J94">
            <v>49.718100890207715</v>
          </cell>
          <cell r="K94">
            <v>0.98983050847457632</v>
          </cell>
          <cell r="L94">
            <v>0</v>
          </cell>
          <cell r="M94">
            <v>1.0169491525423728E-2</v>
          </cell>
          <cell r="N94">
            <v>0</v>
          </cell>
          <cell r="O94" t="str">
            <v>N/A</v>
          </cell>
          <cell r="P94" t="str">
            <v>Anacostia HS</v>
          </cell>
        </row>
        <row r="95">
          <cell r="B95">
            <v>325</v>
          </cell>
          <cell r="C95" t="str">
            <v>Thomas ES</v>
          </cell>
          <cell r="D95" t="str">
            <v>PK3-5th</v>
          </cell>
          <cell r="E95">
            <v>414</v>
          </cell>
          <cell r="F95">
            <v>0.68357487922705318</v>
          </cell>
          <cell r="G95">
            <v>400</v>
          </cell>
          <cell r="H95">
            <v>1.0349999999999999</v>
          </cell>
          <cell r="I95">
            <v>0.375</v>
          </cell>
          <cell r="J95">
            <v>40.240384615384613</v>
          </cell>
          <cell r="K95">
            <v>0.96376811594202894</v>
          </cell>
          <cell r="L95">
            <v>4.830917874396135E-3</v>
          </cell>
          <cell r="M95">
            <v>1.2077294685990338E-2</v>
          </cell>
          <cell r="N95">
            <v>1.932367149758454E-2</v>
          </cell>
          <cell r="O95" t="str">
            <v>Kelly Miller MS</v>
          </cell>
          <cell r="P95" t="str">
            <v>Woodson HS</v>
          </cell>
        </row>
        <row r="96">
          <cell r="B96">
            <v>464</v>
          </cell>
          <cell r="C96" t="str">
            <v>Woodson H D HS</v>
          </cell>
          <cell r="D96" t="str">
            <v>9th-12th</v>
          </cell>
          <cell r="E96">
            <v>762</v>
          </cell>
          <cell r="F96">
            <v>0.66010498687664043</v>
          </cell>
          <cell r="G96">
            <v>1000</v>
          </cell>
          <cell r="H96">
            <v>0.76200000000000001</v>
          </cell>
          <cell r="I96">
            <v>0.19722222222222222</v>
          </cell>
          <cell r="J96">
            <v>25.58882235528942</v>
          </cell>
          <cell r="K96">
            <v>0.99606299212598426</v>
          </cell>
          <cell r="L96">
            <v>1.3123359580052493E-3</v>
          </cell>
          <cell r="M96">
            <v>1.3123359580052493E-3</v>
          </cell>
          <cell r="N96">
            <v>1.3123359580052493E-3</v>
          </cell>
          <cell r="O96" t="str">
            <v>N/A</v>
          </cell>
          <cell r="P96" t="str">
            <v>N/A</v>
          </cell>
        </row>
        <row r="98">
          <cell r="B98">
            <v>450</v>
          </cell>
          <cell r="C98" t="str">
            <v>Anacostia HS</v>
          </cell>
          <cell r="D98" t="str">
            <v>9th-12th</v>
          </cell>
          <cell r="E98">
            <v>751</v>
          </cell>
          <cell r="F98">
            <v>0.68708388814913446</v>
          </cell>
          <cell r="G98">
            <v>1200</v>
          </cell>
          <cell r="H98">
            <v>0.62583333333333335</v>
          </cell>
          <cell r="I98">
            <v>0.19076923076923077</v>
          </cell>
          <cell r="J98">
            <v>28.926315789473684</v>
          </cell>
          <cell r="K98">
            <v>0.9946737683089214</v>
          </cell>
          <cell r="L98">
            <v>0</v>
          </cell>
          <cell r="M98">
            <v>3.9946737683089215E-3</v>
          </cell>
          <cell r="N98">
            <v>1.3315579227696406E-3</v>
          </cell>
          <cell r="O98" t="str">
            <v>N/A</v>
          </cell>
          <cell r="P98" t="str">
            <v>N/A</v>
          </cell>
        </row>
        <row r="99">
          <cell r="B99">
            <v>452</v>
          </cell>
          <cell r="C99" t="str">
            <v>Ballou HS</v>
          </cell>
          <cell r="D99" t="str">
            <v>9th-12th</v>
          </cell>
          <cell r="E99">
            <v>678</v>
          </cell>
          <cell r="F99">
            <v>0.81858407079646023</v>
          </cell>
          <cell r="G99">
            <v>1400</v>
          </cell>
          <cell r="H99">
            <v>0.48428571428571426</v>
          </cell>
          <cell r="I99">
            <v>0.16085790884718498</v>
          </cell>
          <cell r="J99">
            <v>22.440366972477065</v>
          </cell>
          <cell r="K99">
            <v>0.97935103244837762</v>
          </cell>
          <cell r="L99">
            <v>5.8997050147492625E-3</v>
          </cell>
          <cell r="M99">
            <v>1.3274336283185841E-2</v>
          </cell>
          <cell r="N99">
            <v>1.4749262536873156E-3</v>
          </cell>
          <cell r="O99" t="str">
            <v>N/A</v>
          </cell>
          <cell r="P99" t="str">
            <v>N/A</v>
          </cell>
        </row>
        <row r="100">
          <cell r="B100">
            <v>462</v>
          </cell>
          <cell r="C100" t="str">
            <v>Ballou STAY</v>
          </cell>
          <cell r="D100" t="str">
            <v>Alternative</v>
          </cell>
          <cell r="E100">
            <v>578</v>
          </cell>
          <cell r="F100">
            <v>0</v>
          </cell>
          <cell r="G100" t="str">
            <v>N/A</v>
          </cell>
          <cell r="H100" t="str">
            <v>N/A</v>
          </cell>
          <cell r="I100" t="str">
            <v>N/A</v>
          </cell>
          <cell r="J100" t="str">
            <v>N/A</v>
          </cell>
          <cell r="K100">
            <v>0.98615916955017302</v>
          </cell>
          <cell r="L100">
            <v>1.7301038062283738E-3</v>
          </cell>
          <cell r="M100">
            <v>1.0380622837370242E-2</v>
          </cell>
          <cell r="N100">
            <v>1.7301038062283738E-3</v>
          </cell>
          <cell r="O100" t="str">
            <v>N/A</v>
          </cell>
          <cell r="P100" t="str">
            <v>N/A</v>
          </cell>
        </row>
        <row r="101">
          <cell r="B101">
            <v>238</v>
          </cell>
          <cell r="C101" t="str">
            <v>Garfield ES</v>
          </cell>
          <cell r="D101" t="str">
            <v>PK3-5th</v>
          </cell>
          <cell r="E101">
            <v>266</v>
          </cell>
          <cell r="F101">
            <v>0.60526315789473684</v>
          </cell>
          <cell r="G101">
            <v>365</v>
          </cell>
          <cell r="H101">
            <v>0.72876712328767124</v>
          </cell>
          <cell r="I101">
            <v>0.203125</v>
          </cell>
          <cell r="J101">
            <v>34.12903225806452</v>
          </cell>
          <cell r="K101">
            <v>0.99624060150375937</v>
          </cell>
          <cell r="L101">
            <v>0</v>
          </cell>
          <cell r="M101">
            <v>0</v>
          </cell>
          <cell r="N101">
            <v>3.7593984962406013E-3</v>
          </cell>
          <cell r="O101" t="str">
            <v>Johnson MS</v>
          </cell>
          <cell r="P101" t="str">
            <v>Ballou HS</v>
          </cell>
        </row>
        <row r="102">
          <cell r="B102">
            <v>413</v>
          </cell>
          <cell r="C102" t="str">
            <v>Hart MS</v>
          </cell>
          <cell r="D102" t="str">
            <v>6th-8th</v>
          </cell>
          <cell r="E102">
            <v>561</v>
          </cell>
          <cell r="F102">
            <v>0.79144385026737973</v>
          </cell>
          <cell r="G102">
            <v>912</v>
          </cell>
          <cell r="H102">
            <v>0.61513157894736847</v>
          </cell>
          <cell r="I102">
            <v>0.28085106382978725</v>
          </cell>
          <cell r="J102">
            <v>36.684981684981686</v>
          </cell>
          <cell r="K102">
            <v>0.982174688057041</v>
          </cell>
          <cell r="L102">
            <v>0</v>
          </cell>
          <cell r="M102">
            <v>1.6042780748663103E-2</v>
          </cell>
          <cell r="N102">
            <v>1.7825311942959001E-3</v>
          </cell>
          <cell r="O102" t="str">
            <v>N/A</v>
          </cell>
          <cell r="P102" t="str">
            <v>Ballou HS</v>
          </cell>
        </row>
        <row r="103">
          <cell r="B103">
            <v>249</v>
          </cell>
          <cell r="C103" t="str">
            <v>Hendley ES</v>
          </cell>
          <cell r="D103" t="str">
            <v>PK3-5th</v>
          </cell>
          <cell r="E103">
            <v>521</v>
          </cell>
          <cell r="F103">
            <v>0.90595009596928988</v>
          </cell>
          <cell r="G103">
            <v>515</v>
          </cell>
          <cell r="H103">
            <v>1.0116504854368933</v>
          </cell>
          <cell r="I103">
            <v>0.21146953405017921</v>
          </cell>
          <cell r="J103">
            <v>26.092307692307692</v>
          </cell>
          <cell r="K103">
            <v>0.98080614203454897</v>
          </cell>
          <cell r="L103">
            <v>0</v>
          </cell>
          <cell r="M103">
            <v>1.9193857965451054E-2</v>
          </cell>
          <cell r="N103">
            <v>0</v>
          </cell>
          <cell r="O103" t="str">
            <v>Hart MS</v>
          </cell>
          <cell r="P103" t="str">
            <v>Ballou HS</v>
          </cell>
        </row>
        <row r="104">
          <cell r="B104">
            <v>416</v>
          </cell>
          <cell r="C104" t="str">
            <v>Johnson  John Hayden MS</v>
          </cell>
          <cell r="D104" t="str">
            <v>6th-8th</v>
          </cell>
          <cell r="E104">
            <v>271</v>
          </cell>
          <cell r="F104">
            <v>0.80073800738007384</v>
          </cell>
          <cell r="G104">
            <v>1015</v>
          </cell>
          <cell r="H104">
            <v>0.26699507389162563</v>
          </cell>
          <cell r="I104">
            <v>0.29629629629629628</v>
          </cell>
          <cell r="J104">
            <v>41.676413255360622</v>
          </cell>
          <cell r="K104">
            <v>0.96678966789667897</v>
          </cell>
          <cell r="L104">
            <v>0</v>
          </cell>
          <cell r="M104">
            <v>1.107011070110701E-2</v>
          </cell>
          <cell r="N104">
            <v>2.2140221402214021E-2</v>
          </cell>
          <cell r="O104" t="str">
            <v>N/A</v>
          </cell>
          <cell r="P104" t="str">
            <v>Ballou HS</v>
          </cell>
        </row>
        <row r="105">
          <cell r="B105">
            <v>257</v>
          </cell>
          <cell r="C105" t="str">
            <v>Ketcham ES</v>
          </cell>
          <cell r="D105" t="str">
            <v>PK3-5th</v>
          </cell>
          <cell r="E105">
            <v>306</v>
          </cell>
          <cell r="F105">
            <v>0.39542483660130717</v>
          </cell>
          <cell r="G105">
            <v>465</v>
          </cell>
          <cell r="H105">
            <v>0.65806451612903227</v>
          </cell>
          <cell r="I105">
            <v>0.33750000000000002</v>
          </cell>
          <cell r="J105">
            <v>42.887700534759361</v>
          </cell>
          <cell r="K105">
            <v>0.9836601307189542</v>
          </cell>
          <cell r="L105">
            <v>0</v>
          </cell>
          <cell r="M105">
            <v>9.8039215686274508E-3</v>
          </cell>
          <cell r="N105">
            <v>6.5359477124183009E-3</v>
          </cell>
          <cell r="O105" t="str">
            <v>Kramer MS</v>
          </cell>
          <cell r="P105" t="str">
            <v>Anacostia HS</v>
          </cell>
        </row>
        <row r="106">
          <cell r="B106">
            <v>344</v>
          </cell>
          <cell r="C106" t="str">
            <v>King, M L ES</v>
          </cell>
          <cell r="D106" t="str">
            <v>PK3-5th</v>
          </cell>
          <cell r="E106">
            <v>410</v>
          </cell>
          <cell r="F106">
            <v>0.53414634146341466</v>
          </cell>
          <cell r="G106">
            <v>517</v>
          </cell>
          <cell r="H106">
            <v>0.79303675048355904</v>
          </cell>
          <cell r="I106">
            <v>0.34234234234234234</v>
          </cell>
          <cell r="J106">
            <v>36.293436293436294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 t="str">
            <v>Hart MS</v>
          </cell>
          <cell r="P106" t="str">
            <v>Ballou HS</v>
          </cell>
        </row>
        <row r="107">
          <cell r="B107">
            <v>417</v>
          </cell>
          <cell r="C107" t="str">
            <v>Kramer MS</v>
          </cell>
          <cell r="D107" t="str">
            <v>6th-8th</v>
          </cell>
          <cell r="E107">
            <v>368</v>
          </cell>
          <cell r="F107">
            <v>0.75271739130434778</v>
          </cell>
          <cell r="G107">
            <v>550</v>
          </cell>
          <cell r="H107">
            <v>0.66909090909090907</v>
          </cell>
          <cell r="I107">
            <v>0.27329192546583853</v>
          </cell>
          <cell r="J107">
            <v>35.559566787003611</v>
          </cell>
          <cell r="K107">
            <v>0.98641304347826086</v>
          </cell>
          <cell r="L107">
            <v>0</v>
          </cell>
          <cell r="M107">
            <v>2.717391304347826E-3</v>
          </cell>
          <cell r="N107">
            <v>1.0869565217391304E-2</v>
          </cell>
          <cell r="O107" t="str">
            <v>N/A</v>
          </cell>
          <cell r="P107" t="str">
            <v>Anacostia HS</v>
          </cell>
        </row>
        <row r="108">
          <cell r="B108">
            <v>266</v>
          </cell>
          <cell r="C108" t="str">
            <v>Leckie ES</v>
          </cell>
          <cell r="D108" t="str">
            <v>PK3-5th</v>
          </cell>
          <cell r="E108">
            <v>374</v>
          </cell>
          <cell r="F108">
            <v>0.45454545454545453</v>
          </cell>
          <cell r="G108">
            <v>400</v>
          </cell>
          <cell r="H108">
            <v>0.93500000000000005</v>
          </cell>
          <cell r="I108">
            <v>0.52976190476190477</v>
          </cell>
          <cell r="J108">
            <v>56.145833333333336</v>
          </cell>
          <cell r="K108">
            <v>0.86631016042780751</v>
          </cell>
          <cell r="L108">
            <v>9.0909090909090912E-2</v>
          </cell>
          <cell r="M108">
            <v>3.4759358288770054E-2</v>
          </cell>
          <cell r="N108">
            <v>8.0213903743315516E-3</v>
          </cell>
          <cell r="O108" t="str">
            <v>Hart MS</v>
          </cell>
          <cell r="P108" t="str">
            <v>Ballou HS</v>
          </cell>
        </row>
        <row r="109">
          <cell r="B109">
            <v>308</v>
          </cell>
          <cell r="C109" t="str">
            <v>Malcolm X @ Green ES</v>
          </cell>
          <cell r="D109" t="str">
            <v>PK3-5th</v>
          </cell>
          <cell r="E109">
            <v>225</v>
          </cell>
          <cell r="F109">
            <v>0.48888888888888887</v>
          </cell>
          <cell r="G109">
            <v>520</v>
          </cell>
          <cell r="H109">
            <v>0.43269230769230771</v>
          </cell>
          <cell r="I109">
            <v>0.33333333333333331</v>
          </cell>
          <cell r="J109">
            <v>40.291970802919707</v>
          </cell>
          <cell r="K109">
            <v>0.99555555555555553</v>
          </cell>
          <cell r="L109">
            <v>0</v>
          </cell>
          <cell r="M109">
            <v>4.4444444444444444E-3</v>
          </cell>
          <cell r="N109">
            <v>0</v>
          </cell>
          <cell r="O109" t="str">
            <v>Johnson MS</v>
          </cell>
          <cell r="P109" t="str">
            <v>Ballou HS</v>
          </cell>
        </row>
        <row r="110">
          <cell r="B110">
            <v>285</v>
          </cell>
          <cell r="C110" t="str">
            <v>Moten ES</v>
          </cell>
          <cell r="D110" t="str">
            <v>PK3-5th</v>
          </cell>
          <cell r="E110">
            <v>362</v>
          </cell>
          <cell r="F110">
            <v>0.80110497237569056</v>
          </cell>
          <cell r="G110">
            <v>480</v>
          </cell>
          <cell r="H110">
            <v>0.75416666666666665</v>
          </cell>
          <cell r="I110">
            <v>0.13654618473895583</v>
          </cell>
          <cell r="J110">
            <v>18.586206896551722</v>
          </cell>
          <cell r="K110">
            <v>0.98342541436464093</v>
          </cell>
          <cell r="L110">
            <v>0</v>
          </cell>
          <cell r="M110">
            <v>1.1049723756906077E-2</v>
          </cell>
          <cell r="N110">
            <v>5.5248618784530384E-3</v>
          </cell>
          <cell r="O110" t="str">
            <v>Johnson MS</v>
          </cell>
          <cell r="P110" t="str">
            <v>Ballou HS</v>
          </cell>
        </row>
        <row r="111">
          <cell r="B111">
            <v>291</v>
          </cell>
          <cell r="C111" t="str">
            <v>Orr ES</v>
          </cell>
          <cell r="D111" t="str">
            <v>PK3-5th</v>
          </cell>
          <cell r="E111">
            <v>355</v>
          </cell>
          <cell r="F111">
            <v>0.36901408450704226</v>
          </cell>
          <cell r="G111">
            <v>337</v>
          </cell>
          <cell r="H111">
            <v>1.0534124629080119</v>
          </cell>
          <cell r="I111">
            <v>0.30729166666666669</v>
          </cell>
          <cell r="J111">
            <v>35.3125</v>
          </cell>
          <cell r="K111">
            <v>0.971830985915493</v>
          </cell>
          <cell r="L111">
            <v>2.8169014084507044E-3</v>
          </cell>
          <cell r="M111">
            <v>5.6338028169014088E-3</v>
          </cell>
          <cell r="N111">
            <v>1.9718309859154931E-2</v>
          </cell>
          <cell r="O111" t="str">
            <v>Kramer MS</v>
          </cell>
          <cell r="P111" t="str">
            <v>Anacostia HS</v>
          </cell>
        </row>
        <row r="112">
          <cell r="B112">
            <v>294</v>
          </cell>
          <cell r="C112" t="str">
            <v>Patterson ES</v>
          </cell>
          <cell r="D112" t="str">
            <v>PK3-5th</v>
          </cell>
          <cell r="E112">
            <v>356</v>
          </cell>
          <cell r="F112">
            <v>0.7865168539325843</v>
          </cell>
          <cell r="G112">
            <v>370</v>
          </cell>
          <cell r="H112">
            <v>0.96216216216216222</v>
          </cell>
          <cell r="I112">
            <v>0.19500000000000001</v>
          </cell>
          <cell r="J112">
            <v>23.876651982378856</v>
          </cell>
          <cell r="K112">
            <v>0.9747191011235955</v>
          </cell>
          <cell r="L112">
            <v>5.6179775280898875E-3</v>
          </cell>
          <cell r="M112">
            <v>1.1235955056179775E-2</v>
          </cell>
          <cell r="N112">
            <v>8.4269662921348312E-3</v>
          </cell>
          <cell r="O112" t="str">
            <v>Hart MS</v>
          </cell>
          <cell r="P112" t="str">
            <v>Ballou HS</v>
          </cell>
        </row>
        <row r="113">
          <cell r="B113">
            <v>307</v>
          </cell>
          <cell r="C113" t="str">
            <v>Savoy ES</v>
          </cell>
          <cell r="D113" t="str">
            <v>PK3-5th</v>
          </cell>
          <cell r="E113">
            <v>408</v>
          </cell>
          <cell r="F113">
            <v>0.78921568627450978</v>
          </cell>
          <cell r="G113">
            <v>425</v>
          </cell>
          <cell r="H113">
            <v>0.96</v>
          </cell>
          <cell r="I113">
            <v>0.24050632911392406</v>
          </cell>
          <cell r="J113">
            <v>30.026666666666667</v>
          </cell>
          <cell r="K113">
            <v>0.98284313725490191</v>
          </cell>
          <cell r="L113">
            <v>4.9019607843137254E-3</v>
          </cell>
          <cell r="M113">
            <v>9.8039215686274508E-3</v>
          </cell>
          <cell r="N113">
            <v>2.4509803921568627E-3</v>
          </cell>
          <cell r="O113" t="str">
            <v>Kramer MS</v>
          </cell>
          <cell r="P113" t="str">
            <v>Anacostia HS</v>
          </cell>
        </row>
        <row r="114">
          <cell r="B114">
            <v>315</v>
          </cell>
          <cell r="C114" t="str">
            <v>Simon ES</v>
          </cell>
          <cell r="D114" t="str">
            <v>PK3-5th</v>
          </cell>
          <cell r="E114">
            <v>296</v>
          </cell>
          <cell r="F114">
            <v>0.60135135135135132</v>
          </cell>
          <cell r="G114">
            <v>325</v>
          </cell>
          <cell r="H114">
            <v>0.91076923076923078</v>
          </cell>
          <cell r="I114">
            <v>0.37912087912087911</v>
          </cell>
          <cell r="J114">
            <v>42.264150943396224</v>
          </cell>
          <cell r="K114">
            <v>0.9966216216216216</v>
          </cell>
          <cell r="L114">
            <v>0</v>
          </cell>
          <cell r="M114">
            <v>3.3783783783783786E-3</v>
          </cell>
          <cell r="N114">
            <v>0</v>
          </cell>
          <cell r="O114" t="str">
            <v>Hart MS</v>
          </cell>
          <cell r="P114" t="str">
            <v>Ballou HS</v>
          </cell>
        </row>
        <row r="115">
          <cell r="B115">
            <v>319</v>
          </cell>
          <cell r="C115" t="str">
            <v>Stanton ES</v>
          </cell>
          <cell r="D115" t="str">
            <v>PK3-5th</v>
          </cell>
          <cell r="E115">
            <v>585</v>
          </cell>
          <cell r="F115">
            <v>0.76923076923076927</v>
          </cell>
          <cell r="G115">
            <v>500</v>
          </cell>
          <cell r="H115">
            <v>1.17</v>
          </cell>
          <cell r="I115">
            <v>0.31125827814569534</v>
          </cell>
          <cell r="J115">
            <v>38.367952522255194</v>
          </cell>
          <cell r="K115">
            <v>0.96581196581196582</v>
          </cell>
          <cell r="L115">
            <v>3.4188034188034188E-3</v>
          </cell>
          <cell r="M115">
            <v>2.564102564102564E-2</v>
          </cell>
          <cell r="N115">
            <v>5.1282051282051282E-3</v>
          </cell>
          <cell r="O115" t="str">
            <v>Kramer MS</v>
          </cell>
          <cell r="P115" t="str">
            <v>Anacostia HS</v>
          </cell>
        </row>
        <row r="116">
          <cell r="B116">
            <v>329</v>
          </cell>
          <cell r="C116" t="str">
            <v>Turner ES</v>
          </cell>
          <cell r="D116" t="str">
            <v>PK3-5th</v>
          </cell>
          <cell r="E116">
            <v>403</v>
          </cell>
          <cell r="F116">
            <v>0.64764267990074442</v>
          </cell>
          <cell r="G116">
            <v>600</v>
          </cell>
          <cell r="H116">
            <v>0.67166666666666663</v>
          </cell>
          <cell r="I116">
            <v>0.23255813953488372</v>
          </cell>
          <cell r="J116">
            <v>30.491803278688526</v>
          </cell>
          <cell r="K116">
            <v>0.96029776674937961</v>
          </cell>
          <cell r="L116">
            <v>4.9627791563275434E-3</v>
          </cell>
          <cell r="M116">
            <v>1.9851116625310174E-2</v>
          </cell>
          <cell r="N116">
            <v>1.488833746898263E-2</v>
          </cell>
          <cell r="O116" t="str">
            <v>Johnson MS</v>
          </cell>
          <cell r="P116" t="str">
            <v>Ballou 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S160"/>
  <sheetViews>
    <sheetView tabSelected="1" workbookViewId="0">
      <pane xSplit="5" ySplit="2" topLeftCell="F126" activePane="bottomRight" state="frozen"/>
      <selection pane="topRight" activeCell="F1" sqref="F1"/>
      <selection pane="bottomLeft" activeCell="A3" sqref="A3"/>
      <selection pane="bottomRight" activeCell="AR102" sqref="AR102"/>
    </sheetView>
  </sheetViews>
  <sheetFormatPr defaultRowHeight="15" x14ac:dyDescent="0.25"/>
  <cols>
    <col min="1" max="1" width="8.28515625" customWidth="1"/>
    <col min="2" max="2" width="6.7109375" customWidth="1"/>
    <col min="3" max="3" width="6.5703125" hidden="1" customWidth="1"/>
    <col min="4" max="4" width="20.85546875" customWidth="1"/>
    <col min="5" max="5" width="27.5703125" hidden="1" customWidth="1"/>
    <col min="6" max="6" width="12.7109375" customWidth="1"/>
    <col min="7" max="7" width="11.42578125" hidden="1" customWidth="1"/>
    <col min="8" max="8" width="9.85546875" hidden="1" customWidth="1"/>
    <col min="9" max="9" width="9.7109375" hidden="1" customWidth="1"/>
    <col min="10" max="10" width="9" style="71" customWidth="1"/>
    <col min="11" max="11" width="8.7109375" customWidth="1"/>
    <col min="12" max="12" width="9.85546875" style="71" customWidth="1"/>
    <col min="13" max="13" width="9.85546875" customWidth="1"/>
    <col min="14" max="14" width="14.140625" style="72" customWidth="1"/>
    <col min="15" max="15" width="10.140625" style="73" hidden="1" customWidth="1"/>
    <col min="16" max="16" width="10.5703125" style="71" customWidth="1"/>
    <col min="17" max="17" width="9" hidden="1" customWidth="1"/>
    <col min="18" max="18" width="10.5703125" style="74" customWidth="1"/>
    <col min="19" max="19" width="10.140625" hidden="1" customWidth="1"/>
    <col min="20" max="20" width="13.42578125" hidden="1" customWidth="1"/>
    <col min="21" max="21" width="11.85546875" style="71" customWidth="1"/>
    <col min="22" max="22" width="11.42578125" style="71" customWidth="1"/>
    <col min="23" max="24" width="13.42578125" hidden="1" customWidth="1"/>
    <col min="25" max="25" width="11.28515625" customWidth="1"/>
    <col min="26" max="26" width="15.28515625" hidden="1" customWidth="1"/>
    <col min="27" max="27" width="16.140625" customWidth="1"/>
    <col min="28" max="41" width="0" hidden="1" customWidth="1"/>
    <col min="42" max="42" width="11.140625" customWidth="1"/>
    <col min="43" max="43" width="10.85546875" customWidth="1"/>
    <col min="44" max="44" width="11.5703125" style="75" customWidth="1"/>
    <col min="45" max="45" width="6.5703125" hidden="1" customWidth="1"/>
  </cols>
  <sheetData>
    <row r="1" spans="1:45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78" t="s">
        <v>1</v>
      </c>
      <c r="K1" s="78"/>
      <c r="L1" s="78"/>
      <c r="M1" s="78"/>
      <c r="N1" s="85" t="s">
        <v>2</v>
      </c>
      <c r="O1" s="86"/>
      <c r="P1" s="86"/>
      <c r="Q1" s="86"/>
      <c r="R1" s="87"/>
      <c r="S1" s="78" t="s">
        <v>3</v>
      </c>
      <c r="T1" s="78"/>
      <c r="U1" s="78"/>
      <c r="V1" s="78"/>
      <c r="W1" s="1"/>
      <c r="X1" s="1"/>
      <c r="Y1" s="76" t="s">
        <v>4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8" t="s">
        <v>5</v>
      </c>
      <c r="AR1" s="78"/>
    </row>
    <row r="2" spans="1:45" s="11" customFormat="1" ht="111" customHeigh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3" t="s">
        <v>11</v>
      </c>
      <c r="J2" s="4" t="s">
        <v>14</v>
      </c>
      <c r="K2" s="5" t="s">
        <v>15</v>
      </c>
      <c r="L2" s="4" t="s">
        <v>16</v>
      </c>
      <c r="M2" s="5" t="s">
        <v>17</v>
      </c>
      <c r="N2" s="6" t="s">
        <v>18</v>
      </c>
      <c r="O2" s="6" t="s">
        <v>19</v>
      </c>
      <c r="P2" s="6" t="s">
        <v>20</v>
      </c>
      <c r="Q2" s="2" t="s">
        <v>21</v>
      </c>
      <c r="R2" s="7" t="s">
        <v>22</v>
      </c>
      <c r="S2" s="5" t="s">
        <v>23</v>
      </c>
      <c r="T2" s="5" t="s">
        <v>24</v>
      </c>
      <c r="U2" s="4" t="s">
        <v>23</v>
      </c>
      <c r="V2" s="4" t="s">
        <v>25</v>
      </c>
      <c r="W2" s="8" t="s">
        <v>26</v>
      </c>
      <c r="X2" s="8"/>
      <c r="Y2" s="2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35</v>
      </c>
      <c r="AH2" s="2" t="s">
        <v>36</v>
      </c>
      <c r="AI2" s="2" t="s">
        <v>37</v>
      </c>
      <c r="AJ2" s="2" t="s">
        <v>38</v>
      </c>
      <c r="AK2" s="9" t="s">
        <v>39</v>
      </c>
      <c r="AL2" s="9" t="s">
        <v>40</v>
      </c>
      <c r="AM2" s="9" t="s">
        <v>41</v>
      </c>
      <c r="AN2" s="9" t="s">
        <v>42</v>
      </c>
      <c r="AO2" s="9" t="s">
        <v>43</v>
      </c>
      <c r="AP2" s="2" t="s">
        <v>44</v>
      </c>
      <c r="AQ2" s="5" t="s">
        <v>45</v>
      </c>
      <c r="AR2" s="5" t="s">
        <v>46</v>
      </c>
      <c r="AS2" s="10" t="s">
        <v>8</v>
      </c>
    </row>
    <row r="3" spans="1:45" s="22" customFormat="1" x14ac:dyDescent="0.25">
      <c r="A3" s="12" t="s">
        <v>47</v>
      </c>
      <c r="B3" s="13" t="s">
        <v>48</v>
      </c>
      <c r="C3" s="13">
        <v>266</v>
      </c>
      <c r="D3" s="13" t="s">
        <v>49</v>
      </c>
      <c r="E3" s="13" t="s">
        <v>50</v>
      </c>
      <c r="F3" s="13" t="s">
        <v>51</v>
      </c>
      <c r="G3" s="14" t="e">
        <v>#N/A</v>
      </c>
      <c r="H3" s="15" t="e">
        <v>#N/A</v>
      </c>
      <c r="I3" s="13" t="s">
        <v>51</v>
      </c>
      <c r="J3" s="16">
        <v>468.35972754075101</v>
      </c>
      <c r="K3" s="17">
        <v>0.22570976622801975</v>
      </c>
      <c r="L3" s="18">
        <v>980.23559051835309</v>
      </c>
      <c r="M3" s="17">
        <v>0.28080647444784029</v>
      </c>
      <c r="N3" s="16">
        <v>411</v>
      </c>
      <c r="O3" s="16">
        <v>411</v>
      </c>
      <c r="P3" s="16">
        <v>160</v>
      </c>
      <c r="Q3" s="13">
        <v>160</v>
      </c>
      <c r="R3" s="19">
        <v>0.38929440389294406</v>
      </c>
      <c r="S3" s="13">
        <v>345</v>
      </c>
      <c r="T3" s="13">
        <v>71</v>
      </c>
      <c r="U3" s="16">
        <v>344</v>
      </c>
      <c r="V3" s="16">
        <v>374</v>
      </c>
      <c r="W3" s="15">
        <v>0.45454545454545453</v>
      </c>
      <c r="X3" s="16">
        <f>+S3-U3</f>
        <v>1</v>
      </c>
      <c r="Y3" s="13">
        <v>400</v>
      </c>
      <c r="Z3" s="13">
        <v>400</v>
      </c>
      <c r="AA3" s="19">
        <f>N3/Y3</f>
        <v>1.0275000000000001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20">
        <f>V3/Y3</f>
        <v>0.93500000000000005</v>
      </c>
      <c r="AQ3" s="14">
        <v>56.145833333333336</v>
      </c>
      <c r="AR3" s="21" t="s">
        <v>52</v>
      </c>
      <c r="AS3" s="22">
        <v>266</v>
      </c>
    </row>
    <row r="4" spans="1:45" s="22" customFormat="1" x14ac:dyDescent="0.25">
      <c r="A4" s="12" t="s">
        <v>47</v>
      </c>
      <c r="B4" s="13" t="s">
        <v>48</v>
      </c>
      <c r="C4" s="13">
        <v>249</v>
      </c>
      <c r="D4" s="13" t="s">
        <v>53</v>
      </c>
      <c r="E4" s="13" t="s">
        <v>54</v>
      </c>
      <c r="F4" s="13" t="s">
        <v>51</v>
      </c>
      <c r="G4" s="14">
        <v>1142.1490541702169</v>
      </c>
      <c r="H4" s="15">
        <v>0.13491210940041248</v>
      </c>
      <c r="I4" s="13" t="s">
        <v>51</v>
      </c>
      <c r="J4" s="16">
        <v>468.35972754075101</v>
      </c>
      <c r="K4" s="17">
        <v>0.22570976622801975</v>
      </c>
      <c r="L4" s="18">
        <v>980.23559051835309</v>
      </c>
      <c r="M4" s="17">
        <v>0.28080647444784029</v>
      </c>
      <c r="N4" s="16">
        <v>531</v>
      </c>
      <c r="O4" s="16">
        <v>531</v>
      </c>
      <c r="P4" s="16">
        <v>187</v>
      </c>
      <c r="Q4" s="13">
        <v>187</v>
      </c>
      <c r="R4" s="19">
        <v>0.35216572504708099</v>
      </c>
      <c r="S4" s="13">
        <v>339</v>
      </c>
      <c r="T4" s="13">
        <v>77</v>
      </c>
      <c r="U4" s="16">
        <v>339</v>
      </c>
      <c r="V4" s="16">
        <v>521</v>
      </c>
      <c r="W4" s="15">
        <v>0.90595009596928988</v>
      </c>
      <c r="X4" s="16">
        <f>+S4-U4</f>
        <v>0</v>
      </c>
      <c r="Y4" s="13">
        <v>515</v>
      </c>
      <c r="Z4" s="13">
        <v>515</v>
      </c>
      <c r="AA4" s="19">
        <f>N4/Y4</f>
        <v>1.0310679611650486</v>
      </c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20">
        <f>V4/Y4</f>
        <v>1.0116504854368933</v>
      </c>
      <c r="AQ4" s="14">
        <v>26.092307692307692</v>
      </c>
      <c r="AR4" s="21" t="s">
        <v>55</v>
      </c>
      <c r="AS4" s="22">
        <v>249</v>
      </c>
    </row>
    <row r="5" spans="1:45" s="22" customFormat="1" x14ac:dyDescent="0.25">
      <c r="A5" s="12" t="s">
        <v>47</v>
      </c>
      <c r="B5" s="13" t="s">
        <v>48</v>
      </c>
      <c r="C5" s="13">
        <v>294</v>
      </c>
      <c r="D5" s="13" t="s">
        <v>56</v>
      </c>
      <c r="E5" s="13" t="s">
        <v>57</v>
      </c>
      <c r="F5" s="13" t="s">
        <v>51</v>
      </c>
      <c r="G5" s="14">
        <v>1142.1490541702169</v>
      </c>
      <c r="H5" s="15">
        <v>0.13491210940041248</v>
      </c>
      <c r="I5" s="13" t="s">
        <v>51</v>
      </c>
      <c r="J5" s="16">
        <v>468.35972754075101</v>
      </c>
      <c r="K5" s="17">
        <v>0.22570976622801975</v>
      </c>
      <c r="L5" s="18">
        <v>980.23559051835309</v>
      </c>
      <c r="M5" s="17">
        <v>0.28080647444784029</v>
      </c>
      <c r="N5" s="16">
        <v>467</v>
      </c>
      <c r="O5" s="16">
        <v>467</v>
      </c>
      <c r="P5" s="16">
        <v>134</v>
      </c>
      <c r="Q5" s="13">
        <v>134</v>
      </c>
      <c r="R5" s="19">
        <v>0.28693790149892934</v>
      </c>
      <c r="S5" s="13">
        <v>330</v>
      </c>
      <c r="T5" s="13">
        <v>75</v>
      </c>
      <c r="U5" s="16">
        <v>330</v>
      </c>
      <c r="V5" s="16">
        <v>356</v>
      </c>
      <c r="W5" s="15">
        <v>0.7865168539325843</v>
      </c>
      <c r="X5" s="16">
        <f>+S5-U5</f>
        <v>0</v>
      </c>
      <c r="Y5" s="13">
        <v>370</v>
      </c>
      <c r="Z5" s="13">
        <v>370</v>
      </c>
      <c r="AA5" s="19">
        <f>N5/Y5</f>
        <v>1.2621621621621621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0">
        <f>V5/Y5</f>
        <v>0.96216216216216222</v>
      </c>
      <c r="AQ5" s="14">
        <v>23.876651982378856</v>
      </c>
      <c r="AR5" s="21" t="s">
        <v>55</v>
      </c>
      <c r="AS5" s="22">
        <v>294</v>
      </c>
    </row>
    <row r="6" spans="1:45" s="22" customFormat="1" ht="15.75" thickBot="1" x14ac:dyDescent="0.3">
      <c r="A6" s="23" t="s">
        <v>47</v>
      </c>
      <c r="B6" s="24" t="s">
        <v>48</v>
      </c>
      <c r="C6" s="24">
        <v>315</v>
      </c>
      <c r="D6" s="24" t="s">
        <v>58</v>
      </c>
      <c r="E6" s="24" t="s">
        <v>59</v>
      </c>
      <c r="F6" s="24" t="s">
        <v>51</v>
      </c>
      <c r="G6" s="25">
        <v>1142.1490541702169</v>
      </c>
      <c r="H6" s="26">
        <v>0.13491210940041248</v>
      </c>
      <c r="I6" s="24" t="s">
        <v>51</v>
      </c>
      <c r="J6" s="27">
        <v>468.35972754075101</v>
      </c>
      <c r="K6" s="28">
        <v>0.22570976622801975</v>
      </c>
      <c r="L6" s="29">
        <v>980.23559051835309</v>
      </c>
      <c r="M6" s="28">
        <v>0.28080647444784029</v>
      </c>
      <c r="N6" s="27">
        <v>605</v>
      </c>
      <c r="O6" s="27">
        <v>605</v>
      </c>
      <c r="P6" s="27">
        <v>146</v>
      </c>
      <c r="Q6" s="24">
        <v>146</v>
      </c>
      <c r="R6" s="30">
        <v>0.24132231404958679</v>
      </c>
      <c r="S6" s="24">
        <v>271</v>
      </c>
      <c r="T6" s="24">
        <v>86</v>
      </c>
      <c r="U6" s="27">
        <v>270</v>
      </c>
      <c r="V6" s="27">
        <v>296</v>
      </c>
      <c r="W6" s="26">
        <v>0.60135135135135132</v>
      </c>
      <c r="X6" s="16">
        <f>+S6-U6</f>
        <v>1</v>
      </c>
      <c r="Y6" s="24">
        <v>325</v>
      </c>
      <c r="Z6" s="24">
        <v>325</v>
      </c>
      <c r="AA6" s="30">
        <f>N6/Y6</f>
        <v>1.8615384615384616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31">
        <f>V6/Y6</f>
        <v>0.91076923076923078</v>
      </c>
      <c r="AQ6" s="25">
        <v>42.264150943396224</v>
      </c>
      <c r="AR6" s="32" t="s">
        <v>60</v>
      </c>
      <c r="AS6" s="24">
        <v>315</v>
      </c>
    </row>
    <row r="7" spans="1:45" s="43" customFormat="1" ht="15.75" thickTop="1" x14ac:dyDescent="0.25">
      <c r="A7" s="33"/>
      <c r="B7" s="34"/>
      <c r="C7" s="34"/>
      <c r="D7" s="34" t="s">
        <v>61</v>
      </c>
      <c r="E7" s="34"/>
      <c r="F7" s="34"/>
      <c r="G7" s="35"/>
      <c r="H7" s="36"/>
      <c r="I7" s="34"/>
      <c r="J7" s="37"/>
      <c r="K7" s="38"/>
      <c r="L7" s="39"/>
      <c r="M7" s="38"/>
      <c r="N7" s="37">
        <f>SUM(N3:N6)</f>
        <v>2014</v>
      </c>
      <c r="O7" s="37">
        <f t="shared" ref="O7:P7" si="0">SUM(O3:O6)</f>
        <v>2014</v>
      </c>
      <c r="P7" s="37">
        <f t="shared" si="0"/>
        <v>627</v>
      </c>
      <c r="Q7" s="34"/>
      <c r="R7" s="40">
        <f>P7/N7</f>
        <v>0.31132075471698112</v>
      </c>
      <c r="S7" s="34">
        <f>SUM(S3:S6)</f>
        <v>1285</v>
      </c>
      <c r="T7" s="34">
        <f t="shared" ref="T7:V7" si="1">SUM(T3:T6)</f>
        <v>309</v>
      </c>
      <c r="U7" s="37">
        <f t="shared" si="1"/>
        <v>1283</v>
      </c>
      <c r="V7" s="37">
        <f t="shared" si="1"/>
        <v>1547</v>
      </c>
      <c r="W7" s="36">
        <f>P7/V7</f>
        <v>0.40530058177117001</v>
      </c>
      <c r="X7" s="36"/>
      <c r="Y7" s="34">
        <f>SUM(Y3:Y6)</f>
        <v>1610</v>
      </c>
      <c r="Z7" s="34"/>
      <c r="AA7" s="40">
        <f>Y7/N7</f>
        <v>0.79940417080436943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41">
        <f>V7/Y7</f>
        <v>0.96086956521739131</v>
      </c>
      <c r="AQ7" s="35">
        <v>37.09473598785403</v>
      </c>
      <c r="AR7" s="42"/>
      <c r="AS7" s="34"/>
    </row>
    <row r="8" spans="1:45" s="22" customFormat="1" x14ac:dyDescent="0.25">
      <c r="A8" s="12"/>
      <c r="B8" s="13"/>
      <c r="C8" s="13"/>
      <c r="D8" s="13"/>
      <c r="E8" s="13"/>
      <c r="F8" s="13"/>
      <c r="G8" s="14"/>
      <c r="H8" s="15"/>
      <c r="I8" s="13"/>
      <c r="J8" s="16"/>
      <c r="K8" s="17"/>
      <c r="L8" s="44"/>
      <c r="M8" s="17"/>
      <c r="N8" s="16"/>
      <c r="O8" s="16"/>
      <c r="P8" s="16"/>
      <c r="Q8" s="13"/>
      <c r="R8" s="19"/>
      <c r="S8" s="13"/>
      <c r="T8" s="13"/>
      <c r="U8" s="16"/>
      <c r="V8" s="16"/>
      <c r="W8" s="15"/>
      <c r="X8" s="15"/>
      <c r="Y8" s="13"/>
      <c r="Z8" s="13"/>
      <c r="AA8" s="19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0"/>
      <c r="AQ8" s="45"/>
      <c r="AR8" s="46"/>
      <c r="AS8" s="13"/>
    </row>
    <row r="9" spans="1:45" s="22" customFormat="1" x14ac:dyDescent="0.25">
      <c r="A9" s="12" t="s">
        <v>47</v>
      </c>
      <c r="B9" s="13" t="s">
        <v>62</v>
      </c>
      <c r="C9" s="13">
        <v>308</v>
      </c>
      <c r="D9" s="13" t="s">
        <v>63</v>
      </c>
      <c r="E9" s="13" t="s">
        <v>64</v>
      </c>
      <c r="F9" s="13" t="s">
        <v>65</v>
      </c>
      <c r="G9" s="14">
        <v>413.2172497256829</v>
      </c>
      <c r="H9" s="15">
        <v>0.10280081971665349</v>
      </c>
      <c r="I9" s="13" t="s">
        <v>65</v>
      </c>
      <c r="J9" s="16">
        <v>136.45113322067232</v>
      </c>
      <c r="K9" s="17">
        <v>0.13574633823256882</v>
      </c>
      <c r="L9" s="44">
        <v>385.48065369509254</v>
      </c>
      <c r="M9" s="17">
        <v>0.23258505389250622</v>
      </c>
      <c r="N9" s="16">
        <v>457</v>
      </c>
      <c r="O9" s="16">
        <v>457</v>
      </c>
      <c r="P9" s="16">
        <v>112</v>
      </c>
      <c r="Q9" s="13">
        <v>112</v>
      </c>
      <c r="R9" s="19">
        <v>0.24507658643326038</v>
      </c>
      <c r="S9" s="13">
        <v>217</v>
      </c>
      <c r="T9" s="13">
        <v>82</v>
      </c>
      <c r="U9" s="16">
        <v>220</v>
      </c>
      <c r="V9" s="16">
        <v>225</v>
      </c>
      <c r="W9" s="15">
        <v>0.48888888888888887</v>
      </c>
      <c r="X9" s="16">
        <f>+S9-U9</f>
        <v>-3</v>
      </c>
      <c r="Y9" s="13">
        <v>520</v>
      </c>
      <c r="Z9" s="13">
        <v>520</v>
      </c>
      <c r="AA9" s="19">
        <f>N9/Y9</f>
        <v>0.87884615384615383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0">
        <f>V9/Y9</f>
        <v>0.43269230769230771</v>
      </c>
      <c r="AQ9" s="14">
        <v>40.291970802919707</v>
      </c>
      <c r="AR9" s="21" t="s">
        <v>55</v>
      </c>
      <c r="AS9" s="22">
        <v>308</v>
      </c>
    </row>
    <row r="10" spans="1:45" s="22" customFormat="1" x14ac:dyDescent="0.25">
      <c r="A10" s="12" t="s">
        <v>47</v>
      </c>
      <c r="B10" s="13" t="s">
        <v>62</v>
      </c>
      <c r="C10" s="13">
        <v>329</v>
      </c>
      <c r="D10" s="13" t="s">
        <v>66</v>
      </c>
      <c r="E10" s="13" t="s">
        <v>67</v>
      </c>
      <c r="F10" s="13" t="s">
        <v>65</v>
      </c>
      <c r="G10" s="14">
        <v>413.2172497256829</v>
      </c>
      <c r="H10" s="15">
        <v>0.10280081971665349</v>
      </c>
      <c r="I10" s="13" t="s">
        <v>65</v>
      </c>
      <c r="J10" s="16">
        <v>136.45113322067232</v>
      </c>
      <c r="K10" s="17">
        <v>0.13574633823256882</v>
      </c>
      <c r="L10" s="18">
        <v>385.48065369509254</v>
      </c>
      <c r="M10" s="17">
        <v>0.23258505389250622</v>
      </c>
      <c r="N10" s="16">
        <v>798</v>
      </c>
      <c r="O10" s="16">
        <v>0</v>
      </c>
      <c r="P10" s="16">
        <v>235</v>
      </c>
      <c r="Q10" s="13"/>
      <c r="R10" s="19">
        <f>+P10/N10</f>
        <v>0.29448621553884713</v>
      </c>
      <c r="S10" s="13">
        <v>340</v>
      </c>
      <c r="T10" s="13">
        <v>87</v>
      </c>
      <c r="U10" s="16">
        <v>339</v>
      </c>
      <c r="V10" s="16">
        <v>403</v>
      </c>
      <c r="W10" s="15">
        <v>0.64764267990074442</v>
      </c>
      <c r="X10" s="16">
        <f>+S10-U10</f>
        <v>1</v>
      </c>
      <c r="Y10" s="13">
        <v>600</v>
      </c>
      <c r="Z10" s="13">
        <v>600</v>
      </c>
      <c r="AA10" s="19">
        <f>N10/Y10</f>
        <v>1.33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0">
        <f>V10/Y10</f>
        <v>0.67166666666666663</v>
      </c>
      <c r="AQ10" s="14">
        <v>30.491803278688526</v>
      </c>
      <c r="AR10" s="21" t="s">
        <v>68</v>
      </c>
      <c r="AS10" s="22">
        <v>329</v>
      </c>
    </row>
    <row r="11" spans="1:45" s="22" customFormat="1" ht="15.75" thickBot="1" x14ac:dyDescent="0.3">
      <c r="A11" s="23" t="s">
        <v>47</v>
      </c>
      <c r="B11" s="24" t="s">
        <v>62</v>
      </c>
      <c r="C11" s="24">
        <v>344</v>
      </c>
      <c r="D11" s="24" t="s">
        <v>69</v>
      </c>
      <c r="E11" s="24" t="s">
        <v>70</v>
      </c>
      <c r="F11" s="24" t="s">
        <v>51</v>
      </c>
      <c r="G11" s="25">
        <v>1142.1490541702169</v>
      </c>
      <c r="H11" s="26">
        <v>0.13491210940041248</v>
      </c>
      <c r="I11" s="24" t="s">
        <v>51</v>
      </c>
      <c r="J11" s="27">
        <v>468.35972754075101</v>
      </c>
      <c r="K11" s="28">
        <v>0.22570976622801975</v>
      </c>
      <c r="L11" s="29">
        <v>980.23559051835309</v>
      </c>
      <c r="M11" s="28">
        <v>0.28080647444784029</v>
      </c>
      <c r="N11" s="27">
        <v>414</v>
      </c>
      <c r="O11" s="27">
        <v>414</v>
      </c>
      <c r="P11" s="27">
        <v>136</v>
      </c>
      <c r="Q11" s="24">
        <v>136</v>
      </c>
      <c r="R11" s="30">
        <v>0.32850241545893721</v>
      </c>
      <c r="S11" s="24">
        <v>311</v>
      </c>
      <c r="T11" s="24">
        <v>79</v>
      </c>
      <c r="U11" s="27">
        <v>311</v>
      </c>
      <c r="V11" s="27">
        <v>410</v>
      </c>
      <c r="W11" s="26">
        <v>0.53414634146341466</v>
      </c>
      <c r="X11" s="16">
        <f>+S11-U11</f>
        <v>0</v>
      </c>
      <c r="Y11" s="24">
        <v>517</v>
      </c>
      <c r="Z11" s="24">
        <v>517</v>
      </c>
      <c r="AA11" s="30">
        <f>N11/Y11</f>
        <v>0.80077369439071566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31">
        <f>V11/Y11</f>
        <v>0.79303675048355904</v>
      </c>
      <c r="AQ11" s="25">
        <v>36.293436293436294</v>
      </c>
      <c r="AR11" s="47" t="s">
        <v>68</v>
      </c>
      <c r="AS11" s="24">
        <v>344</v>
      </c>
    </row>
    <row r="12" spans="1:45" s="43" customFormat="1" ht="15.75" thickTop="1" x14ac:dyDescent="0.25">
      <c r="A12" s="33"/>
      <c r="B12" s="34"/>
      <c r="C12" s="34"/>
      <c r="D12" s="34" t="s">
        <v>71</v>
      </c>
      <c r="E12" s="34"/>
      <c r="F12" s="34"/>
      <c r="G12" s="35"/>
      <c r="H12" s="36"/>
      <c r="I12" s="34"/>
      <c r="J12" s="37"/>
      <c r="K12" s="38"/>
      <c r="L12" s="39"/>
      <c r="M12" s="38"/>
      <c r="N12" s="37">
        <f>SUM(N8:N11)</f>
        <v>1669</v>
      </c>
      <c r="O12" s="37">
        <f t="shared" ref="O12:P12" si="2">SUM(O8:O11)</f>
        <v>871</v>
      </c>
      <c r="P12" s="37">
        <f t="shared" si="2"/>
        <v>483</v>
      </c>
      <c r="Q12" s="34"/>
      <c r="R12" s="40">
        <f>P12/N12</f>
        <v>0.28939484721390052</v>
      </c>
      <c r="S12" s="34">
        <f>SUM(S8:S11)</f>
        <v>868</v>
      </c>
      <c r="T12" s="34">
        <f t="shared" ref="T12:V12" si="3">SUM(T8:T11)</f>
        <v>248</v>
      </c>
      <c r="U12" s="37">
        <f t="shared" si="3"/>
        <v>870</v>
      </c>
      <c r="V12" s="37">
        <f t="shared" si="3"/>
        <v>1038</v>
      </c>
      <c r="W12" s="36">
        <f>P12/V12</f>
        <v>0.46531791907514453</v>
      </c>
      <c r="X12" s="36"/>
      <c r="Y12" s="34">
        <f>SUM(Y8:Y11)</f>
        <v>1637</v>
      </c>
      <c r="Z12" s="34"/>
      <c r="AA12" s="40">
        <f>Y12/N12</f>
        <v>0.98082684242061113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41">
        <f>V12/Y12</f>
        <v>0.63408674404398291</v>
      </c>
      <c r="AQ12" s="35">
        <v>35.692403458348174</v>
      </c>
      <c r="AR12" s="48"/>
    </row>
    <row r="13" spans="1:45" s="22" customFormat="1" x14ac:dyDescent="0.25">
      <c r="A13" s="12"/>
      <c r="B13" s="13"/>
      <c r="C13" s="13"/>
      <c r="D13" s="13"/>
      <c r="E13" s="13"/>
      <c r="F13" s="13"/>
      <c r="G13" s="14"/>
      <c r="H13" s="15"/>
      <c r="I13" s="13"/>
      <c r="J13" s="16"/>
      <c r="K13" s="17"/>
      <c r="L13" s="44"/>
      <c r="M13" s="17"/>
      <c r="N13" s="16"/>
      <c r="O13" s="16"/>
      <c r="P13" s="16"/>
      <c r="Q13" s="13"/>
      <c r="R13" s="19"/>
      <c r="S13" s="13"/>
      <c r="T13" s="13"/>
      <c r="U13" s="16"/>
      <c r="V13" s="16"/>
      <c r="W13" s="15"/>
      <c r="X13" s="15"/>
      <c r="Y13" s="13"/>
      <c r="Z13" s="13"/>
      <c r="AA13" s="19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0"/>
      <c r="AQ13" s="45"/>
      <c r="AR13" s="21"/>
    </row>
    <row r="14" spans="1:45" s="22" customFormat="1" x14ac:dyDescent="0.25">
      <c r="A14" s="12" t="s">
        <v>72</v>
      </c>
      <c r="B14" s="13" t="s">
        <v>73</v>
      </c>
      <c r="C14" s="13">
        <v>206</v>
      </c>
      <c r="D14" s="13" t="s">
        <v>74</v>
      </c>
      <c r="E14" s="13" t="s">
        <v>75</v>
      </c>
      <c r="F14" s="13" t="s">
        <v>76</v>
      </c>
      <c r="G14" s="14">
        <v>258.90288812321069</v>
      </c>
      <c r="H14" s="15">
        <v>7.8993726986571117E-2</v>
      </c>
      <c r="I14" s="13" t="s">
        <v>76</v>
      </c>
      <c r="J14" s="16">
        <v>212.18961290497066</v>
      </c>
      <c r="K14" s="17">
        <v>0.29499295555838789</v>
      </c>
      <c r="L14" s="44">
        <v>217.76399112733088</v>
      </c>
      <c r="M14" s="17">
        <v>0.16006302963664601</v>
      </c>
      <c r="N14" s="16">
        <v>388</v>
      </c>
      <c r="O14" s="16">
        <v>386</v>
      </c>
      <c r="P14" s="16">
        <v>127</v>
      </c>
      <c r="Q14" s="13">
        <v>127</v>
      </c>
      <c r="R14" s="19">
        <v>0.32901554404145078</v>
      </c>
      <c r="S14" s="13">
        <v>372</v>
      </c>
      <c r="T14" s="13">
        <v>87</v>
      </c>
      <c r="U14" s="16">
        <v>384</v>
      </c>
      <c r="V14" s="16">
        <v>422</v>
      </c>
      <c r="W14" s="15">
        <v>0.3009478672985782</v>
      </c>
      <c r="X14" s="16">
        <f>+S14-U14</f>
        <v>-12</v>
      </c>
      <c r="Y14" s="13">
        <v>465</v>
      </c>
      <c r="Z14" s="13">
        <v>465</v>
      </c>
      <c r="AA14" s="19">
        <f>N14/Y14</f>
        <v>0.83440860215053758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0">
        <f>V14/Y14</f>
        <v>0.90752688172043006</v>
      </c>
      <c r="AQ14" s="14">
        <v>46.58307210031348</v>
      </c>
      <c r="AR14" s="21" t="s">
        <v>52</v>
      </c>
      <c r="AS14" s="22">
        <v>206</v>
      </c>
    </row>
    <row r="15" spans="1:45" s="13" customFormat="1" x14ac:dyDescent="0.25">
      <c r="A15" s="12" t="s">
        <v>47</v>
      </c>
      <c r="B15" s="13" t="s">
        <v>73</v>
      </c>
      <c r="C15" s="13">
        <v>319</v>
      </c>
      <c r="D15" s="13" t="s">
        <v>77</v>
      </c>
      <c r="E15" s="13" t="s">
        <v>78</v>
      </c>
      <c r="F15" s="13" t="s">
        <v>79</v>
      </c>
      <c r="G15" s="14">
        <v>159.89178558240474</v>
      </c>
      <c r="H15" s="15">
        <v>6.9175687836958821E-2</v>
      </c>
      <c r="I15" s="13" t="s">
        <v>79</v>
      </c>
      <c r="J15" s="16">
        <v>100.69757619759861</v>
      </c>
      <c r="K15" s="17">
        <v>0.1968087219391278</v>
      </c>
      <c r="L15" s="44">
        <v>63.479209384805927</v>
      </c>
      <c r="M15" s="17">
        <v>6.2243733518203115E-2</v>
      </c>
      <c r="N15" s="16">
        <v>734</v>
      </c>
      <c r="O15" s="16">
        <v>734</v>
      </c>
      <c r="P15" s="16">
        <v>233</v>
      </c>
      <c r="Q15" s="13">
        <v>233</v>
      </c>
      <c r="R15" s="19">
        <v>0.31743869209809267</v>
      </c>
      <c r="S15" s="13">
        <v>393</v>
      </c>
      <c r="T15" s="13">
        <v>94</v>
      </c>
      <c r="U15" s="16">
        <v>391</v>
      </c>
      <c r="V15" s="16">
        <v>585</v>
      </c>
      <c r="W15" s="15">
        <v>0.76923076923076927</v>
      </c>
      <c r="X15" s="16">
        <f>+S15-U15</f>
        <v>2</v>
      </c>
      <c r="Y15" s="13">
        <v>500</v>
      </c>
      <c r="Z15" s="13">
        <v>500</v>
      </c>
      <c r="AA15" s="19">
        <f>N15/Y15</f>
        <v>1.468</v>
      </c>
      <c r="AP15" s="20">
        <f>V15/Y15</f>
        <v>1.17</v>
      </c>
      <c r="AQ15" s="14">
        <v>38.367952522255194</v>
      </c>
      <c r="AR15" s="21" t="s">
        <v>55</v>
      </c>
      <c r="AS15" s="13">
        <v>319</v>
      </c>
    </row>
    <row r="16" spans="1:45" s="22" customFormat="1" ht="15.75" thickBot="1" x14ac:dyDescent="0.3">
      <c r="A16" s="23" t="s">
        <v>47</v>
      </c>
      <c r="B16" s="24" t="s">
        <v>73</v>
      </c>
      <c r="C16" s="24">
        <v>238</v>
      </c>
      <c r="D16" s="24" t="s">
        <v>80</v>
      </c>
      <c r="E16" s="24" t="s">
        <v>81</v>
      </c>
      <c r="F16" s="24" t="s">
        <v>79</v>
      </c>
      <c r="G16" s="25">
        <v>159.89178558240474</v>
      </c>
      <c r="H16" s="26">
        <v>6.9175687836958821E-2</v>
      </c>
      <c r="I16" s="24" t="s">
        <v>79</v>
      </c>
      <c r="J16" s="27">
        <v>100.69757619759861</v>
      </c>
      <c r="K16" s="28">
        <v>0.1968087219391278</v>
      </c>
      <c r="L16" s="49">
        <v>63.479209384805927</v>
      </c>
      <c r="M16" s="28">
        <v>6.2243733518203115E-2</v>
      </c>
      <c r="N16" s="27">
        <v>808</v>
      </c>
      <c r="O16" s="27">
        <v>808</v>
      </c>
      <c r="P16" s="27">
        <v>154</v>
      </c>
      <c r="Q16" s="24">
        <v>154</v>
      </c>
      <c r="R16" s="30">
        <v>0.1905940594059406</v>
      </c>
      <c r="S16" s="24">
        <v>244</v>
      </c>
      <c r="T16" s="24">
        <v>99</v>
      </c>
      <c r="U16" s="27">
        <v>245</v>
      </c>
      <c r="V16" s="27">
        <v>266</v>
      </c>
      <c r="W16" s="26">
        <v>0.60526315789473684</v>
      </c>
      <c r="X16" s="16">
        <f>+S16-U16</f>
        <v>-1</v>
      </c>
      <c r="Y16" s="24">
        <v>365</v>
      </c>
      <c r="Z16" s="24">
        <v>365</v>
      </c>
      <c r="AA16" s="30">
        <f>N16/Y16</f>
        <v>2.2136986301369861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31">
        <f>V16/Y16</f>
        <v>0.72876712328767124</v>
      </c>
      <c r="AQ16" s="25">
        <v>34.12903225806452</v>
      </c>
      <c r="AR16" s="47" t="s">
        <v>55</v>
      </c>
      <c r="AS16" s="24">
        <v>238</v>
      </c>
    </row>
    <row r="17" spans="1:45" s="43" customFormat="1" ht="15.75" thickTop="1" x14ac:dyDescent="0.25">
      <c r="A17" s="33"/>
      <c r="B17" s="34"/>
      <c r="C17" s="34"/>
      <c r="D17" s="34" t="s">
        <v>82</v>
      </c>
      <c r="E17" s="34"/>
      <c r="F17" s="34"/>
      <c r="G17" s="35"/>
      <c r="H17" s="36"/>
      <c r="I17" s="34"/>
      <c r="J17" s="37"/>
      <c r="K17" s="38"/>
      <c r="L17" s="39"/>
      <c r="M17" s="38"/>
      <c r="N17" s="37">
        <f>SUM(N13:N16)</f>
        <v>1930</v>
      </c>
      <c r="O17" s="37">
        <f t="shared" ref="O17:P17" si="4">SUM(O13:O16)</f>
        <v>1928</v>
      </c>
      <c r="P17" s="37">
        <f t="shared" si="4"/>
        <v>514</v>
      </c>
      <c r="Q17" s="34"/>
      <c r="R17" s="40">
        <f>P17/N17</f>
        <v>0.26632124352331604</v>
      </c>
      <c r="S17" s="34">
        <f>SUM(S13:S16)</f>
        <v>1009</v>
      </c>
      <c r="T17" s="34">
        <f t="shared" ref="T17:V17" si="5">SUM(T13:T16)</f>
        <v>280</v>
      </c>
      <c r="U17" s="37">
        <f t="shared" si="5"/>
        <v>1020</v>
      </c>
      <c r="V17" s="37">
        <f t="shared" si="5"/>
        <v>1273</v>
      </c>
      <c r="W17" s="36">
        <f>P17/V17</f>
        <v>0.40377062058130403</v>
      </c>
      <c r="X17" s="36"/>
      <c r="Y17" s="34">
        <f>SUM(Y13:Y16)</f>
        <v>1330</v>
      </c>
      <c r="Z17" s="34"/>
      <c r="AA17" s="40">
        <f>Y17/N17</f>
        <v>0.68911917098445596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41">
        <f>V17/Y17</f>
        <v>0.95714285714285718</v>
      </c>
      <c r="AQ17" s="35">
        <v>39.693352293544393</v>
      </c>
      <c r="AR17" s="48"/>
    </row>
    <row r="18" spans="1:45" s="22" customFormat="1" x14ac:dyDescent="0.25">
      <c r="A18" s="12"/>
      <c r="B18" s="13"/>
      <c r="C18" s="13"/>
      <c r="D18" s="13"/>
      <c r="E18" s="13"/>
      <c r="F18" s="13"/>
      <c r="G18" s="14"/>
      <c r="H18" s="15"/>
      <c r="I18" s="13"/>
      <c r="J18" s="16"/>
      <c r="K18" s="17"/>
      <c r="L18" s="44"/>
      <c r="M18" s="17"/>
      <c r="N18" s="16"/>
      <c r="O18" s="16"/>
      <c r="P18" s="16"/>
      <c r="Q18" s="13"/>
      <c r="R18" s="19"/>
      <c r="S18" s="13"/>
      <c r="T18" s="13"/>
      <c r="U18" s="16"/>
      <c r="V18" s="16"/>
      <c r="W18" s="15"/>
      <c r="X18" s="15"/>
      <c r="Y18" s="13"/>
      <c r="Z18" s="13"/>
      <c r="AA18" s="19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20"/>
      <c r="AQ18" s="45"/>
      <c r="AR18" s="21"/>
    </row>
    <row r="19" spans="1:45" s="22" customFormat="1" x14ac:dyDescent="0.25">
      <c r="A19" s="12" t="s">
        <v>47</v>
      </c>
      <c r="B19" s="13" t="s">
        <v>83</v>
      </c>
      <c r="C19" s="13">
        <v>257</v>
      </c>
      <c r="D19" s="13" t="s">
        <v>84</v>
      </c>
      <c r="E19" s="13" t="s">
        <v>85</v>
      </c>
      <c r="F19" s="13" t="s">
        <v>86</v>
      </c>
      <c r="G19" s="14">
        <v>291.81770176555233</v>
      </c>
      <c r="H19" s="15">
        <v>0.18313864898916002</v>
      </c>
      <c r="I19" s="13" t="s">
        <v>86</v>
      </c>
      <c r="J19" s="16">
        <v>87.10128817740059</v>
      </c>
      <c r="K19" s="17">
        <v>0.21753785796411701</v>
      </c>
      <c r="L19" s="44">
        <v>147.83941358815196</v>
      </c>
      <c r="M19" s="17">
        <v>0.20887261967506496</v>
      </c>
      <c r="N19" s="16">
        <v>548</v>
      </c>
      <c r="O19" s="16">
        <v>548</v>
      </c>
      <c r="P19" s="16">
        <v>107</v>
      </c>
      <c r="Q19" s="13">
        <v>107</v>
      </c>
      <c r="R19" s="19">
        <f>+P19/N19</f>
        <v>0.19525547445255476</v>
      </c>
      <c r="S19" s="13">
        <v>260</v>
      </c>
      <c r="T19" s="13">
        <v>96</v>
      </c>
      <c r="U19" s="16">
        <v>260</v>
      </c>
      <c r="V19" s="16">
        <v>306</v>
      </c>
      <c r="W19" s="15">
        <v>0.39542483660130717</v>
      </c>
      <c r="X19" s="16">
        <f>+S19-U19</f>
        <v>0</v>
      </c>
      <c r="Y19" s="13">
        <v>465</v>
      </c>
      <c r="Z19" s="13">
        <v>465</v>
      </c>
      <c r="AA19" s="19">
        <f>N19/Y19</f>
        <v>1.178494623655914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0">
        <f>V19/Y19</f>
        <v>0.65806451612903227</v>
      </c>
      <c r="AQ19" s="14">
        <v>42.887700534759361</v>
      </c>
      <c r="AR19" s="21" t="s">
        <v>87</v>
      </c>
      <c r="AS19" s="22">
        <v>257</v>
      </c>
    </row>
    <row r="20" spans="1:45" s="22" customFormat="1" x14ac:dyDescent="0.25">
      <c r="A20" s="12" t="s">
        <v>47</v>
      </c>
      <c r="B20" s="13" t="s">
        <v>83</v>
      </c>
      <c r="C20" s="13">
        <v>285</v>
      </c>
      <c r="D20" s="13" t="s">
        <v>88</v>
      </c>
      <c r="E20" s="13" t="s">
        <v>89</v>
      </c>
      <c r="F20" s="13" t="s">
        <v>90</v>
      </c>
      <c r="G20" s="14">
        <v>858.39140773376448</v>
      </c>
      <c r="H20" s="15">
        <v>0.29648900442173853</v>
      </c>
      <c r="I20" s="13" t="s">
        <v>90</v>
      </c>
      <c r="J20" s="16">
        <v>425.80851489563361</v>
      </c>
      <c r="K20" s="17">
        <v>0.64326192064626075</v>
      </c>
      <c r="L20" s="44">
        <v>394.89587791275881</v>
      </c>
      <c r="M20" s="17">
        <v>0.32898284832037783</v>
      </c>
      <c r="N20" s="16">
        <v>1170</v>
      </c>
      <c r="O20" s="16">
        <v>0</v>
      </c>
      <c r="P20" s="16">
        <v>281</v>
      </c>
      <c r="Q20" s="13"/>
      <c r="R20" s="19">
        <v>0.24017094017094018</v>
      </c>
      <c r="S20" s="13">
        <v>335</v>
      </c>
      <c r="T20" s="13">
        <v>87</v>
      </c>
      <c r="U20" s="16">
        <v>335</v>
      </c>
      <c r="V20" s="16">
        <v>362</v>
      </c>
      <c r="W20" s="15">
        <v>0.80110497237569056</v>
      </c>
      <c r="X20" s="16">
        <f>+S20-U20</f>
        <v>0</v>
      </c>
      <c r="Y20" s="13">
        <v>480</v>
      </c>
      <c r="Z20" s="13"/>
      <c r="AA20" s="19">
        <f>N20/Y20</f>
        <v>2.4375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20">
        <f>V20/Y20</f>
        <v>0.75416666666666665</v>
      </c>
      <c r="AQ20" s="14">
        <v>18.586206896551722</v>
      </c>
      <c r="AR20" s="21" t="s">
        <v>55</v>
      </c>
      <c r="AS20" s="22">
        <v>285</v>
      </c>
    </row>
    <row r="21" spans="1:45" s="22" customFormat="1" ht="15.75" thickBot="1" x14ac:dyDescent="0.3">
      <c r="A21" s="23" t="s">
        <v>47</v>
      </c>
      <c r="B21" s="24" t="s">
        <v>83</v>
      </c>
      <c r="C21" s="24">
        <v>307</v>
      </c>
      <c r="D21" s="24" t="s">
        <v>91</v>
      </c>
      <c r="E21" s="24" t="s">
        <v>92</v>
      </c>
      <c r="F21" s="24" t="s">
        <v>90</v>
      </c>
      <c r="G21" s="25">
        <v>858.39140773376448</v>
      </c>
      <c r="H21" s="26">
        <v>0.29648900442173853</v>
      </c>
      <c r="I21" s="24" t="s">
        <v>90</v>
      </c>
      <c r="J21" s="27">
        <v>425.80851489563361</v>
      </c>
      <c r="K21" s="28">
        <v>0.64326192064626075</v>
      </c>
      <c r="L21" s="49">
        <v>394.89587791275881</v>
      </c>
      <c r="M21" s="28">
        <v>0.32898284832037783</v>
      </c>
      <c r="N21" s="27">
        <v>1092</v>
      </c>
      <c r="O21" s="27">
        <v>0</v>
      </c>
      <c r="P21" s="27">
        <v>287</v>
      </c>
      <c r="Q21" s="24"/>
      <c r="R21" s="30">
        <v>0.26282051282051283</v>
      </c>
      <c r="S21" s="24">
        <v>389</v>
      </c>
      <c r="T21" s="24">
        <v>92</v>
      </c>
      <c r="U21" s="27">
        <v>387</v>
      </c>
      <c r="V21" s="27">
        <v>408</v>
      </c>
      <c r="W21" s="26">
        <v>0.78921568627450978</v>
      </c>
      <c r="X21" s="16">
        <f>+S21-U21</f>
        <v>2</v>
      </c>
      <c r="Y21" s="24">
        <v>425</v>
      </c>
      <c r="Z21" s="24">
        <v>425</v>
      </c>
      <c r="AA21" s="30">
        <f>N21/Y21</f>
        <v>2.5694117647058823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31">
        <f>V21/Y21</f>
        <v>0.96</v>
      </c>
      <c r="AQ21" s="25">
        <v>30.026666666666667</v>
      </c>
      <c r="AR21" s="47" t="s">
        <v>55</v>
      </c>
      <c r="AS21" s="24">
        <v>307</v>
      </c>
    </row>
    <row r="22" spans="1:45" s="43" customFormat="1" ht="15.75" thickTop="1" x14ac:dyDescent="0.25">
      <c r="A22" s="33"/>
      <c r="B22" s="34"/>
      <c r="C22" s="34"/>
      <c r="D22" s="34" t="s">
        <v>93</v>
      </c>
      <c r="E22" s="34"/>
      <c r="F22" s="34"/>
      <c r="G22" s="35"/>
      <c r="H22" s="36"/>
      <c r="I22" s="34"/>
      <c r="J22" s="37"/>
      <c r="K22" s="38"/>
      <c r="L22" s="39"/>
      <c r="M22" s="38"/>
      <c r="N22" s="37">
        <f>SUM(N18:N21)</f>
        <v>2810</v>
      </c>
      <c r="O22" s="37">
        <f t="shared" ref="O22:P22" si="6">SUM(O18:O21)</f>
        <v>548</v>
      </c>
      <c r="P22" s="37">
        <f t="shared" si="6"/>
        <v>675</v>
      </c>
      <c r="Q22" s="34"/>
      <c r="R22" s="40">
        <f>P22/N22</f>
        <v>0.2402135231316726</v>
      </c>
      <c r="S22" s="34">
        <f>SUM(S18:S21)</f>
        <v>984</v>
      </c>
      <c r="T22" s="34">
        <f t="shared" ref="T22:V22" si="7">SUM(T18:T21)</f>
        <v>275</v>
      </c>
      <c r="U22" s="37">
        <f t="shared" si="7"/>
        <v>982</v>
      </c>
      <c r="V22" s="37">
        <f t="shared" si="7"/>
        <v>1076</v>
      </c>
      <c r="W22" s="36">
        <f>P22/V22</f>
        <v>0.62732342007434949</v>
      </c>
      <c r="X22" s="36"/>
      <c r="Y22" s="34">
        <f>SUM(Y18:Y21)</f>
        <v>1370</v>
      </c>
      <c r="Z22" s="34"/>
      <c r="AA22" s="40">
        <f>Y22/N22</f>
        <v>0.48754448398576511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41">
        <f>V22/Y22</f>
        <v>0.78540145985401455</v>
      </c>
      <c r="AQ22" s="35">
        <v>30.500191365992581</v>
      </c>
      <c r="AR22" s="48"/>
    </row>
    <row r="23" spans="1:45" s="22" customFormat="1" x14ac:dyDescent="0.25">
      <c r="A23" s="12"/>
      <c r="B23" s="13"/>
      <c r="C23" s="13"/>
      <c r="D23" s="13"/>
      <c r="E23" s="13"/>
      <c r="F23" s="13"/>
      <c r="G23" s="14"/>
      <c r="H23" s="15"/>
      <c r="I23" s="13"/>
      <c r="J23" s="16"/>
      <c r="K23" s="17"/>
      <c r="L23" s="44"/>
      <c r="M23" s="17"/>
      <c r="N23" s="16"/>
      <c r="O23" s="16"/>
      <c r="P23" s="16"/>
      <c r="Q23" s="13"/>
      <c r="R23" s="19"/>
      <c r="S23" s="13"/>
      <c r="T23" s="13"/>
      <c r="U23" s="16"/>
      <c r="V23" s="16"/>
      <c r="W23" s="15"/>
      <c r="X23" s="15"/>
      <c r="Y23" s="13"/>
      <c r="Z23" s="13"/>
      <c r="AA23" s="19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20"/>
      <c r="AQ23" s="45"/>
      <c r="AR23" s="21"/>
    </row>
    <row r="24" spans="1:45" s="22" customFormat="1" x14ac:dyDescent="0.25">
      <c r="A24" s="12" t="s">
        <v>72</v>
      </c>
      <c r="B24" s="13" t="s">
        <v>94</v>
      </c>
      <c r="C24" s="13">
        <v>259</v>
      </c>
      <c r="D24" s="13" t="s">
        <v>95</v>
      </c>
      <c r="E24" s="13" t="s">
        <v>96</v>
      </c>
      <c r="F24" s="13" t="s">
        <v>97</v>
      </c>
      <c r="G24" s="14">
        <v>5.685202348052826</v>
      </c>
      <c r="H24" s="15">
        <v>1.8706123110708759E-3</v>
      </c>
      <c r="I24" s="13" t="s">
        <v>97</v>
      </c>
      <c r="J24" s="16">
        <v>175.36443629606811</v>
      </c>
      <c r="K24" s="17">
        <v>0.28996689060056829</v>
      </c>
      <c r="L24" s="44">
        <v>70.202172961074893</v>
      </c>
      <c r="M24" s="17">
        <v>5.5919138777188945E-2</v>
      </c>
      <c r="N24" s="16">
        <v>597</v>
      </c>
      <c r="O24" s="16">
        <v>597</v>
      </c>
      <c r="P24" s="16">
        <v>215</v>
      </c>
      <c r="Q24" s="13">
        <v>215</v>
      </c>
      <c r="R24" s="19">
        <v>0.36013400335008378</v>
      </c>
      <c r="S24" s="13">
        <v>285</v>
      </c>
      <c r="T24" s="13">
        <v>96</v>
      </c>
      <c r="U24" s="16">
        <v>289</v>
      </c>
      <c r="V24" s="16">
        <v>330</v>
      </c>
      <c r="W24" s="15">
        <v>0.72121212121212119</v>
      </c>
      <c r="X24" s="16">
        <f>+S24-U24</f>
        <v>-4</v>
      </c>
      <c r="Y24" s="13">
        <v>398</v>
      </c>
      <c r="Z24" s="13">
        <v>398</v>
      </c>
      <c r="AA24" s="19">
        <f>N24/Y24</f>
        <v>1.5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0">
        <f>V24/Y24</f>
        <v>0.82914572864321612</v>
      </c>
      <c r="AQ24" s="14">
        <v>36.727941176470587</v>
      </c>
      <c r="AR24" s="21" t="s">
        <v>68</v>
      </c>
      <c r="AS24" s="22">
        <v>259</v>
      </c>
    </row>
    <row r="25" spans="1:45" s="22" customFormat="1" x14ac:dyDescent="0.25">
      <c r="A25" s="12" t="s">
        <v>72</v>
      </c>
      <c r="B25" s="13" t="s">
        <v>94</v>
      </c>
      <c r="C25" s="13">
        <v>316</v>
      </c>
      <c r="D25" s="50" t="s">
        <v>98</v>
      </c>
      <c r="E25" s="13" t="s">
        <v>99</v>
      </c>
      <c r="F25" s="13" t="s">
        <v>76</v>
      </c>
      <c r="G25" s="14">
        <v>258.90288812321069</v>
      </c>
      <c r="H25" s="15">
        <v>7.8993726986571117E-2</v>
      </c>
      <c r="I25" s="13" t="s">
        <v>76</v>
      </c>
      <c r="J25" s="16">
        <v>212.18961290497066</v>
      </c>
      <c r="K25" s="17">
        <v>0.29499295555838789</v>
      </c>
      <c r="L25" s="44">
        <v>217.76399112733088</v>
      </c>
      <c r="M25" s="17">
        <v>0.16006302963664601</v>
      </c>
      <c r="N25" s="16">
        <v>426</v>
      </c>
      <c r="O25" s="16">
        <v>426</v>
      </c>
      <c r="P25" s="16">
        <v>154</v>
      </c>
      <c r="Q25" s="13">
        <v>154</v>
      </c>
      <c r="R25" s="19">
        <v>0.36150234741784038</v>
      </c>
      <c r="S25" s="13">
        <v>360</v>
      </c>
      <c r="T25" s="13">
        <v>84</v>
      </c>
      <c r="U25" s="16">
        <v>358</v>
      </c>
      <c r="V25" s="16">
        <v>335</v>
      </c>
      <c r="W25" s="15">
        <v>0.43582089552238806</v>
      </c>
      <c r="X25" s="16">
        <f>+S25-U25</f>
        <v>2</v>
      </c>
      <c r="Y25" s="13">
        <v>450</v>
      </c>
      <c r="Z25" s="13">
        <v>450</v>
      </c>
      <c r="AA25" s="19">
        <f>N25/Y25</f>
        <v>0.94666666666666666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0">
        <f>V25/Y25</f>
        <v>0.74444444444444446</v>
      </c>
      <c r="AQ25" s="14">
        <v>40.208333333333336</v>
      </c>
      <c r="AR25" s="21" t="s">
        <v>60</v>
      </c>
      <c r="AS25" s="22">
        <v>316</v>
      </c>
    </row>
    <row r="26" spans="1:45" s="22" customFormat="1" ht="15.75" thickBot="1" x14ac:dyDescent="0.3">
      <c r="A26" s="23" t="s">
        <v>47</v>
      </c>
      <c r="B26" s="24" t="s">
        <v>94</v>
      </c>
      <c r="C26" s="24">
        <v>291</v>
      </c>
      <c r="D26" s="24" t="s">
        <v>100</v>
      </c>
      <c r="E26" s="24" t="s">
        <v>101</v>
      </c>
      <c r="F26" s="24" t="s">
        <v>76</v>
      </c>
      <c r="G26" s="25">
        <v>258.90288812321069</v>
      </c>
      <c r="H26" s="26">
        <v>7.8993726986571117E-2</v>
      </c>
      <c r="I26" s="24" t="s">
        <v>76</v>
      </c>
      <c r="J26" s="27">
        <v>212.18961290497066</v>
      </c>
      <c r="K26" s="28">
        <v>0.29499295555838789</v>
      </c>
      <c r="L26" s="49">
        <v>217.76399112733088</v>
      </c>
      <c r="M26" s="28">
        <v>0.16006302963664601</v>
      </c>
      <c r="N26" s="27">
        <v>415</v>
      </c>
      <c r="O26" s="27">
        <v>415</v>
      </c>
      <c r="P26" s="27">
        <v>139</v>
      </c>
      <c r="Q26" s="24">
        <v>139</v>
      </c>
      <c r="R26" s="30">
        <v>0.33493975903614459</v>
      </c>
      <c r="S26" s="24">
        <v>348</v>
      </c>
      <c r="T26" s="24">
        <v>81</v>
      </c>
      <c r="U26" s="27">
        <v>346</v>
      </c>
      <c r="V26" s="27">
        <v>355</v>
      </c>
      <c r="W26" s="26">
        <v>0.36901408450704226</v>
      </c>
      <c r="X26" s="16">
        <f>+S26-U26</f>
        <v>2</v>
      </c>
      <c r="Y26" s="24">
        <v>337</v>
      </c>
      <c r="Z26" s="24">
        <v>337</v>
      </c>
      <c r="AA26" s="30">
        <f>N26/Y26</f>
        <v>1.2314540059347181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31">
        <f>V26/Y26</f>
        <v>1.0534124629080119</v>
      </c>
      <c r="AQ26" s="25">
        <v>35.3125</v>
      </c>
      <c r="AR26" s="47" t="s">
        <v>68</v>
      </c>
      <c r="AS26" s="24">
        <v>291</v>
      </c>
    </row>
    <row r="27" spans="1:45" s="43" customFormat="1" ht="15.75" thickTop="1" x14ac:dyDescent="0.25">
      <c r="A27" s="33"/>
      <c r="B27" s="34"/>
      <c r="C27" s="34"/>
      <c r="D27" s="34" t="s">
        <v>102</v>
      </c>
      <c r="E27" s="34"/>
      <c r="F27" s="34"/>
      <c r="G27" s="35"/>
      <c r="H27" s="36"/>
      <c r="I27" s="34"/>
      <c r="J27" s="37"/>
      <c r="K27" s="38"/>
      <c r="L27" s="39"/>
      <c r="M27" s="38"/>
      <c r="N27" s="37">
        <f>SUM(N23:N26)</f>
        <v>1438</v>
      </c>
      <c r="O27" s="37">
        <f t="shared" ref="O27:P27" si="8">SUM(O23:O26)</f>
        <v>1438</v>
      </c>
      <c r="P27" s="37">
        <f t="shared" si="8"/>
        <v>508</v>
      </c>
      <c r="Q27" s="34"/>
      <c r="R27" s="40">
        <f>P27/N27</f>
        <v>0.35326842837273992</v>
      </c>
      <c r="S27" s="34">
        <f>SUM(S23:S26)</f>
        <v>993</v>
      </c>
      <c r="T27" s="34">
        <f t="shared" ref="T27:V27" si="9">SUM(T23:T26)</f>
        <v>261</v>
      </c>
      <c r="U27" s="37">
        <f t="shared" si="9"/>
        <v>993</v>
      </c>
      <c r="V27" s="37">
        <f t="shared" si="9"/>
        <v>1020</v>
      </c>
      <c r="W27" s="36">
        <f>P27/V27</f>
        <v>0.49803921568627452</v>
      </c>
      <c r="X27" s="36"/>
      <c r="Y27" s="34">
        <f>SUM(Y23:Y26)</f>
        <v>1185</v>
      </c>
      <c r="Z27" s="34"/>
      <c r="AA27" s="40">
        <f>Y27/N27</f>
        <v>0.82406119610570239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41">
        <f>V27/Y27</f>
        <v>0.86075949367088611</v>
      </c>
      <c r="AQ27" s="35">
        <v>37.416258169934643</v>
      </c>
      <c r="AR27" s="48"/>
    </row>
    <row r="28" spans="1:45" s="22" customFormat="1" x14ac:dyDescent="0.25">
      <c r="A28" s="12"/>
      <c r="B28" s="13"/>
      <c r="C28" s="13"/>
      <c r="D28" s="13"/>
      <c r="E28" s="13"/>
      <c r="F28" s="13"/>
      <c r="G28" s="14"/>
      <c r="H28" s="15"/>
      <c r="I28" s="13"/>
      <c r="J28" s="16"/>
      <c r="K28" s="17"/>
      <c r="L28" s="44"/>
      <c r="M28" s="17"/>
      <c r="N28" s="16"/>
      <c r="O28" s="16"/>
      <c r="P28" s="16"/>
      <c r="Q28" s="13"/>
      <c r="R28" s="19"/>
      <c r="S28" s="13"/>
      <c r="T28" s="13"/>
      <c r="U28" s="16"/>
      <c r="V28" s="16"/>
      <c r="W28" s="15"/>
      <c r="X28" s="15"/>
      <c r="Y28" s="13"/>
      <c r="Z28" s="13"/>
      <c r="AA28" s="19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20"/>
      <c r="AQ28" s="45"/>
      <c r="AR28" s="21"/>
    </row>
    <row r="29" spans="1:45" s="22" customFormat="1" x14ac:dyDescent="0.25">
      <c r="A29" s="12" t="s">
        <v>72</v>
      </c>
      <c r="B29" s="13" t="s">
        <v>103</v>
      </c>
      <c r="C29" s="13">
        <v>247</v>
      </c>
      <c r="D29" s="13" t="s">
        <v>104</v>
      </c>
      <c r="E29" s="13" t="s">
        <v>105</v>
      </c>
      <c r="F29" s="13" t="s">
        <v>106</v>
      </c>
      <c r="G29" s="14">
        <v>115.39039807366225</v>
      </c>
      <c r="H29" s="15">
        <v>2.2917665125917083E-2</v>
      </c>
      <c r="I29" s="13" t="s">
        <v>106</v>
      </c>
      <c r="J29" s="16">
        <v>183.47636890798731</v>
      </c>
      <c r="K29" s="17">
        <v>0.1649948057333748</v>
      </c>
      <c r="L29" s="44">
        <v>214.41702916567419</v>
      </c>
      <c r="M29" s="17">
        <v>0.1019993079276634</v>
      </c>
      <c r="N29" s="16">
        <v>564</v>
      </c>
      <c r="O29" s="16">
        <v>564</v>
      </c>
      <c r="P29" s="16">
        <v>146</v>
      </c>
      <c r="Q29" s="13">
        <v>146</v>
      </c>
      <c r="R29" s="19">
        <v>0.25886524822695034</v>
      </c>
      <c r="S29" s="13">
        <v>262</v>
      </c>
      <c r="T29" s="13">
        <v>87</v>
      </c>
      <c r="U29" s="16">
        <v>265</v>
      </c>
      <c r="V29" s="16">
        <v>269</v>
      </c>
      <c r="W29" s="15">
        <v>0.52416356877323422</v>
      </c>
      <c r="X29" s="16">
        <f>+S29-U29</f>
        <v>-3</v>
      </c>
      <c r="Y29" s="13">
        <v>438</v>
      </c>
      <c r="Z29" s="13">
        <v>438</v>
      </c>
      <c r="AA29" s="19">
        <f>N29/Y29</f>
        <v>1.2876712328767124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20">
        <f>V29/Y29</f>
        <v>0.61415525114155256</v>
      </c>
      <c r="AQ29" s="14">
        <v>37.662337662337663</v>
      </c>
      <c r="AR29" s="21" t="s">
        <v>55</v>
      </c>
      <c r="AS29" s="22">
        <v>247</v>
      </c>
    </row>
    <row r="30" spans="1:45" s="22" customFormat="1" x14ac:dyDescent="0.25">
      <c r="A30" s="12" t="s">
        <v>72</v>
      </c>
      <c r="B30" s="13" t="s">
        <v>103</v>
      </c>
      <c r="C30" s="13">
        <v>288</v>
      </c>
      <c r="D30" s="13" t="s">
        <v>107</v>
      </c>
      <c r="E30" s="13" t="s">
        <v>108</v>
      </c>
      <c r="F30" s="13" t="s">
        <v>106</v>
      </c>
      <c r="G30" s="14">
        <v>115.39039807366225</v>
      </c>
      <c r="H30" s="15">
        <v>2.2917665125917083E-2</v>
      </c>
      <c r="I30" s="13" t="s">
        <v>106</v>
      </c>
      <c r="J30" s="16">
        <v>183.47636890798731</v>
      </c>
      <c r="K30" s="17">
        <v>0.1649948057333748</v>
      </c>
      <c r="L30" s="44">
        <v>214.41702916567419</v>
      </c>
      <c r="M30" s="17">
        <v>0.1019993079276634</v>
      </c>
      <c r="N30" s="16">
        <v>668</v>
      </c>
      <c r="O30" s="16">
        <v>668</v>
      </c>
      <c r="P30" s="16">
        <v>174</v>
      </c>
      <c r="Q30" s="13">
        <v>174</v>
      </c>
      <c r="R30" s="19">
        <v>0.26047904191616766</v>
      </c>
      <c r="S30" s="13">
        <v>334</v>
      </c>
      <c r="T30" s="13">
        <v>100</v>
      </c>
      <c r="U30" s="16">
        <v>335</v>
      </c>
      <c r="V30" s="16">
        <v>369</v>
      </c>
      <c r="W30" s="15">
        <v>0.57181571815718157</v>
      </c>
      <c r="X30" s="16">
        <f>+S30-U30</f>
        <v>-1</v>
      </c>
      <c r="Y30" s="13">
        <v>400</v>
      </c>
      <c r="Z30" s="13">
        <v>400</v>
      </c>
      <c r="AA30" s="19">
        <f>N30/Y30</f>
        <v>1.67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20">
        <f>V30/Y30</f>
        <v>0.92249999999999999</v>
      </c>
      <c r="AQ30" s="14">
        <v>53.015267175572518</v>
      </c>
      <c r="AR30" s="21" t="s">
        <v>68</v>
      </c>
      <c r="AS30" s="22">
        <v>288</v>
      </c>
    </row>
    <row r="31" spans="1:45" s="22" customFormat="1" ht="15.75" thickBot="1" x14ac:dyDescent="0.3">
      <c r="A31" s="23" t="s">
        <v>72</v>
      </c>
      <c r="B31" s="24" t="s">
        <v>103</v>
      </c>
      <c r="C31" s="24">
        <v>299</v>
      </c>
      <c r="D31" s="24" t="s">
        <v>109</v>
      </c>
      <c r="E31" s="24" t="s">
        <v>110</v>
      </c>
      <c r="F31" s="24" t="s">
        <v>106</v>
      </c>
      <c r="G31" s="25">
        <v>115.39039807366225</v>
      </c>
      <c r="H31" s="26">
        <v>2.2917665125917083E-2</v>
      </c>
      <c r="I31" s="24" t="s">
        <v>106</v>
      </c>
      <c r="J31" s="27">
        <v>183.47636890798731</v>
      </c>
      <c r="K31" s="28">
        <v>0.1649948057333748</v>
      </c>
      <c r="L31" s="49">
        <v>214.41702916567419</v>
      </c>
      <c r="M31" s="28">
        <v>0.1019993079276634</v>
      </c>
      <c r="N31" s="27">
        <v>798</v>
      </c>
      <c r="O31" s="27">
        <v>798</v>
      </c>
      <c r="P31" s="27">
        <v>181</v>
      </c>
      <c r="Q31" s="24">
        <v>181</v>
      </c>
      <c r="R31" s="30">
        <f>+P31/N31</f>
        <v>0.22681704260651628</v>
      </c>
      <c r="S31" s="24">
        <v>255</v>
      </c>
      <c r="T31" s="24">
        <v>101</v>
      </c>
      <c r="U31" s="27">
        <v>263</v>
      </c>
      <c r="V31" s="27">
        <v>416</v>
      </c>
      <c r="W31" s="26">
        <v>0.73317307692307687</v>
      </c>
      <c r="X31" s="16">
        <f>+S31-U31</f>
        <v>-8</v>
      </c>
      <c r="Y31" s="24">
        <v>448</v>
      </c>
      <c r="Z31" s="24">
        <v>448</v>
      </c>
      <c r="AA31" s="30">
        <f>N31/Y31</f>
        <v>1.78125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31">
        <f>V31/Y31</f>
        <v>0.9285714285714286</v>
      </c>
      <c r="AQ31" s="25">
        <v>39.027027027027025</v>
      </c>
      <c r="AR31" s="47" t="s">
        <v>60</v>
      </c>
      <c r="AS31" s="24">
        <v>299</v>
      </c>
    </row>
    <row r="32" spans="1:45" s="43" customFormat="1" ht="15.75" thickTop="1" x14ac:dyDescent="0.25">
      <c r="A32" s="33"/>
      <c r="B32" s="34"/>
      <c r="C32" s="34"/>
      <c r="D32" s="34" t="s">
        <v>111</v>
      </c>
      <c r="E32" s="34"/>
      <c r="F32" s="34"/>
      <c r="G32" s="35"/>
      <c r="H32" s="36"/>
      <c r="I32" s="34"/>
      <c r="J32" s="37"/>
      <c r="K32" s="38"/>
      <c r="L32" s="39"/>
      <c r="M32" s="38"/>
      <c r="N32" s="37">
        <f>SUM(N28:N31)</f>
        <v>2030</v>
      </c>
      <c r="O32" s="37">
        <f t="shared" ref="O32:P32" si="10">SUM(O28:O31)</f>
        <v>2030</v>
      </c>
      <c r="P32" s="37">
        <f t="shared" si="10"/>
        <v>501</v>
      </c>
      <c r="Q32" s="34"/>
      <c r="R32" s="40">
        <f>P32/N32</f>
        <v>0.24679802955665026</v>
      </c>
      <c r="S32" s="34">
        <f>SUM(S28:S31)</f>
        <v>851</v>
      </c>
      <c r="T32" s="34">
        <f t="shared" ref="T32:V32" si="11">SUM(T28:T31)</f>
        <v>288</v>
      </c>
      <c r="U32" s="37">
        <f t="shared" si="11"/>
        <v>863</v>
      </c>
      <c r="V32" s="37">
        <f t="shared" si="11"/>
        <v>1054</v>
      </c>
      <c r="W32" s="36">
        <f>P32/V32</f>
        <v>0.47533206831119545</v>
      </c>
      <c r="X32" s="36"/>
      <c r="Y32" s="34">
        <f>SUM(Y28:Y31)</f>
        <v>1286</v>
      </c>
      <c r="Z32" s="34"/>
      <c r="AA32" s="40">
        <f>Y32/N32</f>
        <v>0.63349753694581279</v>
      </c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41">
        <f>V32/Y32</f>
        <v>0.81959564541213059</v>
      </c>
      <c r="AQ32" s="35">
        <v>43.234877288312397</v>
      </c>
      <c r="AR32" s="48"/>
    </row>
    <row r="33" spans="1:45" s="22" customFormat="1" x14ac:dyDescent="0.25">
      <c r="A33" s="12"/>
      <c r="B33" s="13"/>
      <c r="C33" s="13"/>
      <c r="D33" s="13"/>
      <c r="E33" s="13"/>
      <c r="F33" s="13"/>
      <c r="G33" s="14"/>
      <c r="H33" s="15"/>
      <c r="I33" s="13"/>
      <c r="J33" s="16"/>
      <c r="K33" s="17"/>
      <c r="L33" s="44"/>
      <c r="M33" s="17"/>
      <c r="N33" s="16"/>
      <c r="O33" s="16"/>
      <c r="P33" s="16"/>
      <c r="Q33" s="13"/>
      <c r="R33" s="19"/>
      <c r="S33" s="13"/>
      <c r="T33" s="13"/>
      <c r="U33" s="16"/>
      <c r="V33" s="16"/>
      <c r="W33" s="15"/>
      <c r="X33" s="15"/>
      <c r="Y33" s="13"/>
      <c r="Z33" s="13"/>
      <c r="AA33" s="19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0"/>
      <c r="AQ33" s="45"/>
      <c r="AR33" s="21"/>
    </row>
    <row r="34" spans="1:45" s="22" customFormat="1" x14ac:dyDescent="0.25">
      <c r="A34" s="12" t="s">
        <v>72</v>
      </c>
      <c r="B34" s="13" t="s">
        <v>112</v>
      </c>
      <c r="C34" s="13">
        <v>231</v>
      </c>
      <c r="D34" s="13" t="s">
        <v>113</v>
      </c>
      <c r="E34" s="13" t="s">
        <v>114</v>
      </c>
      <c r="F34" s="13" t="s">
        <v>115</v>
      </c>
      <c r="G34" s="14">
        <v>100.72235416530111</v>
      </c>
      <c r="H34" s="15">
        <v>2.8621094539557284E-2</v>
      </c>
      <c r="I34" s="13" t="s">
        <v>115</v>
      </c>
      <c r="J34" s="16">
        <v>279.37599796945005</v>
      </c>
      <c r="K34" s="17">
        <v>0.38103187218030604</v>
      </c>
      <c r="L34" s="44">
        <v>227.6491014788694</v>
      </c>
      <c r="M34" s="17">
        <v>0.1656230890183924</v>
      </c>
      <c r="N34" s="16">
        <v>447</v>
      </c>
      <c r="O34" s="16">
        <v>447</v>
      </c>
      <c r="P34" s="16">
        <v>84</v>
      </c>
      <c r="Q34" s="13">
        <v>84</v>
      </c>
      <c r="R34" s="19">
        <f>+P34/N34</f>
        <v>0.18791946308724833</v>
      </c>
      <c r="S34" s="13">
        <v>163</v>
      </c>
      <c r="T34" s="13">
        <v>77</v>
      </c>
      <c r="U34" s="16">
        <v>164</v>
      </c>
      <c r="V34" s="16">
        <v>168</v>
      </c>
      <c r="W34" s="15">
        <v>0.55952380952380953</v>
      </c>
      <c r="X34" s="16">
        <f>+S34-U34</f>
        <v>-1</v>
      </c>
      <c r="Y34" s="13">
        <v>445</v>
      </c>
      <c r="Z34" s="13">
        <v>445</v>
      </c>
      <c r="AA34" s="19">
        <f>N34/Y34</f>
        <v>1.0044943820224719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0">
        <f>V34/Y34</f>
        <v>0.37752808988764047</v>
      </c>
      <c r="AQ34" s="14">
        <v>23.017241379310345</v>
      </c>
      <c r="AR34" s="21" t="s">
        <v>55</v>
      </c>
      <c r="AS34" s="22">
        <v>231</v>
      </c>
    </row>
    <row r="35" spans="1:45" s="22" customFormat="1" x14ac:dyDescent="0.25">
      <c r="A35" s="12" t="s">
        <v>72</v>
      </c>
      <c r="B35" s="13" t="s">
        <v>112</v>
      </c>
      <c r="C35" s="13">
        <v>251</v>
      </c>
      <c r="D35" s="13" t="s">
        <v>116</v>
      </c>
      <c r="E35" s="13" t="s">
        <v>117</v>
      </c>
      <c r="F35" s="13" t="s">
        <v>115</v>
      </c>
      <c r="G35" s="14">
        <v>100.72235416530111</v>
      </c>
      <c r="H35" s="15">
        <v>2.8621094539557284E-2</v>
      </c>
      <c r="I35" s="13" t="s">
        <v>115</v>
      </c>
      <c r="J35" s="16">
        <v>279.37599796945005</v>
      </c>
      <c r="K35" s="17">
        <v>0.38103187218030604</v>
      </c>
      <c r="L35" s="44">
        <v>227.6491014788694</v>
      </c>
      <c r="M35" s="17">
        <v>0.1656230890183924</v>
      </c>
      <c r="N35" s="16">
        <v>530</v>
      </c>
      <c r="O35" s="16">
        <v>530</v>
      </c>
      <c r="P35" s="16">
        <v>162</v>
      </c>
      <c r="Q35" s="13">
        <v>162</v>
      </c>
      <c r="R35" s="19">
        <f>+P35/N35</f>
        <v>0.30566037735849055</v>
      </c>
      <c r="S35" s="13">
        <v>238</v>
      </c>
      <c r="T35" s="13">
        <v>82</v>
      </c>
      <c r="U35" s="16">
        <v>238</v>
      </c>
      <c r="V35" s="16">
        <v>274</v>
      </c>
      <c r="W35" s="15">
        <v>0.65328467153284675</v>
      </c>
      <c r="X35" s="16">
        <f>+S35-U35</f>
        <v>0</v>
      </c>
      <c r="Y35" s="13">
        <v>398</v>
      </c>
      <c r="Z35" s="13">
        <v>398</v>
      </c>
      <c r="AA35" s="19">
        <f>N35/Y35</f>
        <v>1.3316582914572865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0">
        <f>V35/Y35</f>
        <v>0.68844221105527637</v>
      </c>
      <c r="AQ35" s="14">
        <v>24.391534391534393</v>
      </c>
      <c r="AR35" s="21" t="s">
        <v>55</v>
      </c>
      <c r="AS35" s="22">
        <v>251</v>
      </c>
    </row>
    <row r="36" spans="1:45" s="22" customFormat="1" ht="15.75" thickBot="1" x14ac:dyDescent="0.3">
      <c r="A36" s="23" t="s">
        <v>72</v>
      </c>
      <c r="B36" s="24" t="s">
        <v>112</v>
      </c>
      <c r="C36" s="24">
        <v>221</v>
      </c>
      <c r="D36" s="24" t="s">
        <v>118</v>
      </c>
      <c r="E36" s="24" t="s">
        <v>119</v>
      </c>
      <c r="F36" s="24" t="s">
        <v>115</v>
      </c>
      <c r="G36" s="25">
        <v>100.72235416530111</v>
      </c>
      <c r="H36" s="26">
        <v>2.8621094539557284E-2</v>
      </c>
      <c r="I36" s="24" t="s">
        <v>115</v>
      </c>
      <c r="J36" s="27">
        <v>279.37599796945005</v>
      </c>
      <c r="K36" s="28">
        <v>0.38103187218030604</v>
      </c>
      <c r="L36" s="49">
        <v>227.6491014788694</v>
      </c>
      <c r="M36" s="28">
        <v>0.1656230890183924</v>
      </c>
      <c r="N36" s="27">
        <v>716</v>
      </c>
      <c r="O36" s="27">
        <v>716</v>
      </c>
      <c r="P36" s="27">
        <v>207</v>
      </c>
      <c r="Q36" s="24">
        <v>207</v>
      </c>
      <c r="R36" s="30">
        <f>+P36/N36</f>
        <v>0.28910614525139666</v>
      </c>
      <c r="S36" s="24">
        <v>357</v>
      </c>
      <c r="T36" s="24">
        <v>102</v>
      </c>
      <c r="U36" s="27">
        <v>357</v>
      </c>
      <c r="V36" s="27">
        <v>354</v>
      </c>
      <c r="W36" s="26">
        <v>0.54802259887005644</v>
      </c>
      <c r="X36" s="16">
        <f>+S36-U36</f>
        <v>0</v>
      </c>
      <c r="Y36" s="24">
        <v>400</v>
      </c>
      <c r="Z36" s="24">
        <v>400</v>
      </c>
      <c r="AA36" s="30">
        <f>N36/Y36</f>
        <v>1.79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31">
        <f>V36/Y36</f>
        <v>0.88500000000000001</v>
      </c>
      <c r="AQ36" s="25">
        <v>42.952755905511808</v>
      </c>
      <c r="AR36" s="47" t="s">
        <v>60</v>
      </c>
      <c r="AS36" s="24">
        <v>221</v>
      </c>
    </row>
    <row r="37" spans="1:45" s="43" customFormat="1" ht="15.75" thickTop="1" x14ac:dyDescent="0.25">
      <c r="A37" s="33"/>
      <c r="B37" s="34"/>
      <c r="C37" s="34"/>
      <c r="D37" s="34" t="s">
        <v>120</v>
      </c>
      <c r="E37" s="34"/>
      <c r="F37" s="34"/>
      <c r="G37" s="35"/>
      <c r="H37" s="36"/>
      <c r="I37" s="34"/>
      <c r="J37" s="37"/>
      <c r="K37" s="38"/>
      <c r="L37" s="39"/>
      <c r="M37" s="38"/>
      <c r="N37" s="37">
        <f>SUM(N33:N36)</f>
        <v>1693</v>
      </c>
      <c r="O37" s="37">
        <f t="shared" ref="O37:P37" si="12">SUM(O33:O36)</f>
        <v>1693</v>
      </c>
      <c r="P37" s="37">
        <f t="shared" si="12"/>
        <v>453</v>
      </c>
      <c r="Q37" s="34"/>
      <c r="R37" s="40">
        <f>P37/N37</f>
        <v>0.26757235676314234</v>
      </c>
      <c r="S37" s="34">
        <f>SUM(S33:S36)</f>
        <v>758</v>
      </c>
      <c r="T37" s="34">
        <f t="shared" ref="T37:V37" si="13">SUM(T33:T36)</f>
        <v>261</v>
      </c>
      <c r="U37" s="37">
        <f t="shared" si="13"/>
        <v>759</v>
      </c>
      <c r="V37" s="37">
        <f t="shared" si="13"/>
        <v>796</v>
      </c>
      <c r="W37" s="36">
        <f>P37/V37</f>
        <v>0.56909547738693467</v>
      </c>
      <c r="X37" s="36"/>
      <c r="Y37" s="34">
        <f>SUM(Y33:Y36)</f>
        <v>1243</v>
      </c>
      <c r="Z37" s="34"/>
      <c r="AA37" s="40">
        <f>Y37/N37</f>
        <v>0.73419964559952744</v>
      </c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41">
        <f>V37/Y37</f>
        <v>0.64038616251005631</v>
      </c>
      <c r="AQ37" s="35">
        <v>30.120510558785515</v>
      </c>
      <c r="AR37" s="48"/>
    </row>
    <row r="38" spans="1:45" s="22" customFormat="1" x14ac:dyDescent="0.25">
      <c r="A38" s="12"/>
      <c r="B38" s="13"/>
      <c r="C38" s="13"/>
      <c r="D38" s="13"/>
      <c r="E38" s="13"/>
      <c r="F38" s="13"/>
      <c r="G38" s="14"/>
      <c r="H38" s="15"/>
      <c r="I38" s="13"/>
      <c r="J38" s="16"/>
      <c r="K38" s="17"/>
      <c r="L38" s="44"/>
      <c r="M38" s="17"/>
      <c r="N38" s="16"/>
      <c r="O38" s="16"/>
      <c r="P38" s="16"/>
      <c r="Q38" s="13"/>
      <c r="R38" s="19"/>
      <c r="S38" s="13"/>
      <c r="T38" s="13"/>
      <c r="U38" s="16"/>
      <c r="V38" s="16"/>
      <c r="W38" s="15"/>
      <c r="X38" s="15"/>
      <c r="Y38" s="13"/>
      <c r="Z38" s="13"/>
      <c r="AA38" s="19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20"/>
      <c r="AQ38" s="45"/>
      <c r="AR38" s="21"/>
    </row>
    <row r="39" spans="1:45" s="22" customFormat="1" x14ac:dyDescent="0.25">
      <c r="A39" s="12" t="s">
        <v>72</v>
      </c>
      <c r="B39" s="13" t="s">
        <v>121</v>
      </c>
      <c r="C39" s="13">
        <v>322</v>
      </c>
      <c r="D39" s="13" t="s">
        <v>122</v>
      </c>
      <c r="E39" s="13" t="s">
        <v>123</v>
      </c>
      <c r="F39" s="13" t="s">
        <v>124</v>
      </c>
      <c r="G39" s="14">
        <v>238.46803759259569</v>
      </c>
      <c r="H39" s="15">
        <v>0.12867475704600628</v>
      </c>
      <c r="I39" s="13" t="s">
        <v>124</v>
      </c>
      <c r="J39" s="16">
        <v>68.367418836581749</v>
      </c>
      <c r="K39" s="17">
        <v>0.15204484088081643</v>
      </c>
      <c r="L39" s="44">
        <v>185.66561875601394</v>
      </c>
      <c r="M39" s="17">
        <v>0.23920803067894314</v>
      </c>
      <c r="N39" s="16">
        <v>669</v>
      </c>
      <c r="O39" s="16">
        <v>0</v>
      </c>
      <c r="P39" s="16">
        <v>154</v>
      </c>
      <c r="Q39" s="13"/>
      <c r="R39" s="19">
        <f>+P39/N39</f>
        <v>0.23019431988041852</v>
      </c>
      <c r="S39" s="13">
        <v>281</v>
      </c>
      <c r="T39" s="13">
        <v>84</v>
      </c>
      <c r="U39" s="16">
        <v>282</v>
      </c>
      <c r="V39" s="16">
        <v>290</v>
      </c>
      <c r="W39" s="15">
        <v>0.47586206896551725</v>
      </c>
      <c r="X39" s="16">
        <f>+S39-U39</f>
        <v>-1</v>
      </c>
      <c r="Y39" s="13">
        <v>344</v>
      </c>
      <c r="Z39" s="13">
        <v>344</v>
      </c>
      <c r="AA39" s="19">
        <f>N39/Y39</f>
        <v>1.944767441860465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20">
        <f>V39/Y39</f>
        <v>0.84302325581395354</v>
      </c>
      <c r="AQ39" s="14">
        <v>32.774566473988436</v>
      </c>
      <c r="AR39" s="21" t="s">
        <v>60</v>
      </c>
      <c r="AS39" s="13">
        <v>322</v>
      </c>
    </row>
    <row r="40" spans="1:45" s="22" customFormat="1" x14ac:dyDescent="0.25">
      <c r="A40" s="12" t="s">
        <v>72</v>
      </c>
      <c r="B40" s="13" t="s">
        <v>121</v>
      </c>
      <c r="C40" s="13">
        <v>325</v>
      </c>
      <c r="D40" s="13" t="s">
        <v>125</v>
      </c>
      <c r="E40" s="13" t="s">
        <v>126</v>
      </c>
      <c r="F40" s="13" t="s">
        <v>124</v>
      </c>
      <c r="G40" s="14">
        <v>238.46803759259569</v>
      </c>
      <c r="H40" s="15">
        <v>0.12867475704600628</v>
      </c>
      <c r="I40" s="13" t="s">
        <v>124</v>
      </c>
      <c r="J40" s="16">
        <v>68.367418836581749</v>
      </c>
      <c r="K40" s="17">
        <v>0.15204484088081643</v>
      </c>
      <c r="L40" s="44">
        <v>185.66561875601394</v>
      </c>
      <c r="M40" s="17">
        <v>0.23920803067894314</v>
      </c>
      <c r="N40" s="16">
        <v>503</v>
      </c>
      <c r="O40" s="16"/>
      <c r="P40" s="16">
        <v>208</v>
      </c>
      <c r="Q40" s="13"/>
      <c r="R40" s="19">
        <f>+P40/N40</f>
        <v>0.41351888667992048</v>
      </c>
      <c r="S40" s="13"/>
      <c r="T40" s="13"/>
      <c r="U40" s="16">
        <v>312</v>
      </c>
      <c r="V40" s="16">
        <v>414</v>
      </c>
      <c r="W40" s="15">
        <v>0</v>
      </c>
      <c r="X40" s="16">
        <f>+S40-U40</f>
        <v>-312</v>
      </c>
      <c r="Y40" s="13">
        <v>400</v>
      </c>
      <c r="Z40" s="13"/>
      <c r="AA40" s="19">
        <f>N40/Y40</f>
        <v>1.2575000000000001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20">
        <f>V40/Y40</f>
        <v>1.0349999999999999</v>
      </c>
      <c r="AQ40" s="14">
        <v>40.240384615384613</v>
      </c>
      <c r="AR40" s="21" t="s">
        <v>60</v>
      </c>
      <c r="AS40" s="13">
        <v>325</v>
      </c>
    </row>
    <row r="41" spans="1:45" s="22" customFormat="1" ht="15.75" thickBot="1" x14ac:dyDescent="0.3">
      <c r="A41" s="23" t="s">
        <v>72</v>
      </c>
      <c r="B41" s="24" t="s">
        <v>121</v>
      </c>
      <c r="C41" s="24">
        <v>202</v>
      </c>
      <c r="D41" s="24" t="s">
        <v>127</v>
      </c>
      <c r="E41" s="24" t="s">
        <v>128</v>
      </c>
      <c r="F41" s="24" t="s">
        <v>115</v>
      </c>
      <c r="G41" s="25">
        <v>100.72235416530111</v>
      </c>
      <c r="H41" s="26">
        <v>2.8621094539557284E-2</v>
      </c>
      <c r="I41" s="24" t="s">
        <v>115</v>
      </c>
      <c r="J41" s="27">
        <v>279.37599796945005</v>
      </c>
      <c r="K41" s="28">
        <v>0.38103187218030604</v>
      </c>
      <c r="L41" s="49">
        <v>227.6491014788694</v>
      </c>
      <c r="M41" s="28">
        <v>0.1656230890183924</v>
      </c>
      <c r="N41" s="27">
        <v>546</v>
      </c>
      <c r="O41" s="27">
        <v>546</v>
      </c>
      <c r="P41" s="27">
        <v>148</v>
      </c>
      <c r="Q41" s="24">
        <v>148</v>
      </c>
      <c r="R41" s="30">
        <f>+P41/N41</f>
        <v>0.27106227106227104</v>
      </c>
      <c r="S41" s="24">
        <v>253</v>
      </c>
      <c r="T41" s="24">
        <v>84</v>
      </c>
      <c r="U41" s="27">
        <v>252</v>
      </c>
      <c r="V41" s="27">
        <v>247</v>
      </c>
      <c r="W41" s="26">
        <v>0.48987854251012147</v>
      </c>
      <c r="X41" s="16">
        <f>+S41-U41</f>
        <v>1</v>
      </c>
      <c r="Y41" s="24">
        <v>442</v>
      </c>
      <c r="Z41" s="24">
        <v>442</v>
      </c>
      <c r="AA41" s="30">
        <f>N41/Y41</f>
        <v>1.2352941176470589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31">
        <f>V41/Y41</f>
        <v>0.55882352941176472</v>
      </c>
      <c r="AQ41" s="25">
        <v>24.409937888198758</v>
      </c>
      <c r="AR41" s="47" t="s">
        <v>55</v>
      </c>
      <c r="AS41" s="24">
        <v>202</v>
      </c>
    </row>
    <row r="42" spans="1:45" s="43" customFormat="1" ht="15.75" thickTop="1" x14ac:dyDescent="0.25">
      <c r="A42" s="33"/>
      <c r="B42" s="34"/>
      <c r="C42" s="34"/>
      <c r="D42" s="34" t="s">
        <v>129</v>
      </c>
      <c r="E42" s="34"/>
      <c r="F42" s="34"/>
      <c r="G42" s="35"/>
      <c r="H42" s="36"/>
      <c r="I42" s="34"/>
      <c r="J42" s="37"/>
      <c r="K42" s="38"/>
      <c r="L42" s="39"/>
      <c r="M42" s="38"/>
      <c r="N42" s="37">
        <f>SUM(N38:N41)</f>
        <v>1718</v>
      </c>
      <c r="O42" s="37">
        <f t="shared" ref="O42:P42" si="14">SUM(O38:O41)</f>
        <v>546</v>
      </c>
      <c r="P42" s="37">
        <f t="shared" si="14"/>
        <v>510</v>
      </c>
      <c r="Q42" s="34"/>
      <c r="R42" s="40">
        <f>P42/N42</f>
        <v>0.2968568102444703</v>
      </c>
      <c r="S42" s="34">
        <f>SUM(S38:S41)</f>
        <v>534</v>
      </c>
      <c r="T42" s="34">
        <f t="shared" ref="T42:V42" si="15">SUM(T38:T41)</f>
        <v>168</v>
      </c>
      <c r="U42" s="37">
        <f t="shared" si="15"/>
        <v>846</v>
      </c>
      <c r="V42" s="37">
        <f t="shared" si="15"/>
        <v>951</v>
      </c>
      <c r="W42" s="36">
        <f>P42/V42</f>
        <v>0.5362776025236593</v>
      </c>
      <c r="X42" s="36"/>
      <c r="Y42" s="34">
        <f>SUM(Y38:Y41)</f>
        <v>1186</v>
      </c>
      <c r="Z42" s="34"/>
      <c r="AA42" s="40">
        <f>Y42/N42</f>
        <v>0.69033760186263093</v>
      </c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41">
        <f>V42/Y42</f>
        <v>0.80185497470489042</v>
      </c>
      <c r="AQ42" s="35">
        <v>32.474962992523935</v>
      </c>
      <c r="AR42" s="48"/>
    </row>
    <row r="43" spans="1:45" s="22" customFormat="1" x14ac:dyDescent="0.25">
      <c r="A43" s="12"/>
      <c r="B43" s="13"/>
      <c r="C43" s="13"/>
      <c r="D43" s="13"/>
      <c r="E43" s="13"/>
      <c r="F43" s="13"/>
      <c r="G43" s="14"/>
      <c r="H43" s="15"/>
      <c r="I43" s="13"/>
      <c r="J43" s="16"/>
      <c r="K43" s="17"/>
      <c r="L43" s="44"/>
      <c r="M43" s="17"/>
      <c r="N43" s="16"/>
      <c r="O43" s="16"/>
      <c r="P43" s="16"/>
      <c r="Q43" s="13"/>
      <c r="R43" s="19"/>
      <c r="S43" s="13"/>
      <c r="T43" s="13"/>
      <c r="U43" s="16"/>
      <c r="V43" s="16"/>
      <c r="W43" s="15"/>
      <c r="X43" s="15"/>
      <c r="Y43" s="13"/>
      <c r="Z43" s="13"/>
      <c r="AA43" s="19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20"/>
      <c r="AQ43" s="45"/>
      <c r="AR43" s="21"/>
    </row>
    <row r="44" spans="1:45" s="22" customFormat="1" x14ac:dyDescent="0.25">
      <c r="A44" s="12" t="s">
        <v>47</v>
      </c>
      <c r="B44" s="13" t="s">
        <v>130</v>
      </c>
      <c r="C44" s="13">
        <v>195</v>
      </c>
      <c r="D44" s="13" t="s">
        <v>131</v>
      </c>
      <c r="E44" s="13" t="s">
        <v>132</v>
      </c>
      <c r="F44" s="13"/>
      <c r="G44" s="14"/>
      <c r="H44" s="15"/>
      <c r="I44" s="13"/>
      <c r="J44" s="16"/>
      <c r="K44" s="17"/>
      <c r="L44" s="44"/>
      <c r="M44" s="17"/>
      <c r="N44" s="18"/>
      <c r="O44" s="16"/>
      <c r="P44" s="18"/>
      <c r="Q44" s="13"/>
      <c r="R44" s="18"/>
      <c r="S44" s="13"/>
      <c r="T44" s="13"/>
      <c r="U44" s="18"/>
      <c r="V44" s="18"/>
      <c r="W44" s="51"/>
      <c r="X44" s="18"/>
      <c r="Y44" s="52"/>
      <c r="Z44" s="52"/>
      <c r="AA44" s="53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53"/>
      <c r="AR44" s="21"/>
    </row>
    <row r="45" spans="1:45" s="22" customFormat="1" x14ac:dyDescent="0.25">
      <c r="A45" s="12" t="s">
        <v>134</v>
      </c>
      <c r="B45" s="13" t="s">
        <v>130</v>
      </c>
      <c r="C45" s="13">
        <v>203</v>
      </c>
      <c r="D45" s="13" t="s">
        <v>135</v>
      </c>
      <c r="E45" s="13" t="s">
        <v>136</v>
      </c>
      <c r="F45" s="13" t="s">
        <v>137</v>
      </c>
      <c r="G45" s="14">
        <v>199.47926953832962</v>
      </c>
      <c r="H45" s="15">
        <v>0.13037860754139191</v>
      </c>
      <c r="I45" s="13" t="s">
        <v>137</v>
      </c>
      <c r="J45" s="16">
        <v>21.948014699833152</v>
      </c>
      <c r="K45" s="17">
        <v>5.5007555638679581E-2</v>
      </c>
      <c r="L45" s="44">
        <v>275.29869669896163</v>
      </c>
      <c r="M45" s="17">
        <v>0.47629532300858413</v>
      </c>
      <c r="N45" s="16">
        <v>699</v>
      </c>
      <c r="O45" s="16">
        <v>0</v>
      </c>
      <c r="P45" s="16">
        <v>247</v>
      </c>
      <c r="Q45" s="13"/>
      <c r="R45" s="19">
        <v>0.35336194563662376</v>
      </c>
      <c r="S45" s="13">
        <v>294</v>
      </c>
      <c r="T45" s="13">
        <v>40</v>
      </c>
      <c r="U45" s="16">
        <v>293</v>
      </c>
      <c r="V45" s="16">
        <v>342</v>
      </c>
      <c r="W45" s="15">
        <v>0.82456140350877194</v>
      </c>
      <c r="X45" s="16">
        <f>+S45-U45</f>
        <v>1</v>
      </c>
      <c r="Y45" s="13">
        <v>400</v>
      </c>
      <c r="Z45" s="13">
        <v>400</v>
      </c>
      <c r="AA45" s="19">
        <f>N45/Y45</f>
        <v>1.7475000000000001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20">
        <f>V45/Y45</f>
        <v>0.85499999999999998</v>
      </c>
      <c r="AQ45" s="14">
        <v>30.462962962962962</v>
      </c>
      <c r="AR45" s="21" t="s">
        <v>55</v>
      </c>
      <c r="AS45" s="22">
        <v>203</v>
      </c>
    </row>
    <row r="46" spans="1:45" s="22" customFormat="1" ht="15.75" thickBot="1" x14ac:dyDescent="0.3">
      <c r="A46" s="23" t="s">
        <v>134</v>
      </c>
      <c r="B46" s="24" t="s">
        <v>130</v>
      </c>
      <c r="C46" s="24"/>
      <c r="D46" s="24" t="s">
        <v>138</v>
      </c>
      <c r="E46" s="24" t="s">
        <v>139</v>
      </c>
      <c r="F46" s="24" t="s">
        <v>133</v>
      </c>
      <c r="G46" s="25" t="e">
        <v>#N/A</v>
      </c>
      <c r="H46" s="26" t="e">
        <v>#N/A</v>
      </c>
      <c r="I46" s="24" t="e">
        <v>#N/A</v>
      </c>
      <c r="J46" s="54" t="s">
        <v>133</v>
      </c>
      <c r="K46" s="55" t="s">
        <v>133</v>
      </c>
      <c r="L46" s="54" t="s">
        <v>133</v>
      </c>
      <c r="M46" s="55" t="s">
        <v>133</v>
      </c>
      <c r="N46" s="54" t="s">
        <v>133</v>
      </c>
      <c r="O46" s="29"/>
      <c r="P46" s="54" t="s">
        <v>133</v>
      </c>
      <c r="Q46" s="54"/>
      <c r="R46" s="54" t="s">
        <v>133</v>
      </c>
      <c r="S46" s="24"/>
      <c r="T46" s="24"/>
      <c r="U46" s="29" t="s">
        <v>133</v>
      </c>
      <c r="V46" s="29" t="s">
        <v>133</v>
      </c>
      <c r="W46" s="26"/>
      <c r="X46" s="26"/>
      <c r="Y46" s="29" t="s">
        <v>133</v>
      </c>
      <c r="Z46" s="29" t="s">
        <v>133</v>
      </c>
      <c r="AA46" s="29" t="s">
        <v>133</v>
      </c>
      <c r="AB46" s="29" t="s">
        <v>133</v>
      </c>
      <c r="AC46" s="29" t="s">
        <v>133</v>
      </c>
      <c r="AD46" s="29" t="s">
        <v>133</v>
      </c>
      <c r="AE46" s="29" t="s">
        <v>133</v>
      </c>
      <c r="AF46" s="29" t="s">
        <v>133</v>
      </c>
      <c r="AG46" s="29" t="s">
        <v>133</v>
      </c>
      <c r="AH46" s="29" t="s">
        <v>133</v>
      </c>
      <c r="AI46" s="29" t="s">
        <v>133</v>
      </c>
      <c r="AJ46" s="29" t="s">
        <v>133</v>
      </c>
      <c r="AK46" s="29" t="s">
        <v>133</v>
      </c>
      <c r="AL46" s="29" t="s">
        <v>133</v>
      </c>
      <c r="AM46" s="29" t="s">
        <v>133</v>
      </c>
      <c r="AN46" s="29" t="s">
        <v>133</v>
      </c>
      <c r="AO46" s="29" t="s">
        <v>133</v>
      </c>
      <c r="AP46" s="29" t="s">
        <v>133</v>
      </c>
      <c r="AQ46" s="29" t="s">
        <v>133</v>
      </c>
      <c r="AR46" s="56" t="s">
        <v>133</v>
      </c>
      <c r="AS46" s="24"/>
    </row>
    <row r="47" spans="1:45" s="43" customFormat="1" ht="15.75" thickTop="1" x14ac:dyDescent="0.25">
      <c r="A47" s="33"/>
      <c r="B47" s="34"/>
      <c r="C47" s="34"/>
      <c r="D47" s="34" t="s">
        <v>140</v>
      </c>
      <c r="E47" s="34"/>
      <c r="F47" s="34"/>
      <c r="G47" s="35"/>
      <c r="H47" s="36"/>
      <c r="I47" s="34"/>
      <c r="J47" s="37"/>
      <c r="K47" s="38"/>
      <c r="L47" s="39"/>
      <c r="M47" s="38"/>
      <c r="N47" s="37">
        <f>SUM(N43:N46)</f>
        <v>699</v>
      </c>
      <c r="O47" s="37">
        <f t="shared" ref="O47:P47" si="16">SUM(O43:O46)</f>
        <v>0</v>
      </c>
      <c r="P47" s="37">
        <f t="shared" si="16"/>
        <v>247</v>
      </c>
      <c r="Q47" s="34"/>
      <c r="R47" s="40">
        <f>P47/N47</f>
        <v>0.35336194563662376</v>
      </c>
      <c r="S47" s="34">
        <f>SUM(S43:S46)</f>
        <v>294</v>
      </c>
      <c r="T47" s="34">
        <f t="shared" ref="T47:V47" si="17">SUM(T43:T46)</f>
        <v>40</v>
      </c>
      <c r="U47" s="37">
        <f t="shared" si="17"/>
        <v>293</v>
      </c>
      <c r="V47" s="37">
        <f t="shared" si="17"/>
        <v>342</v>
      </c>
      <c r="W47" s="36"/>
      <c r="X47" s="36"/>
      <c r="Y47" s="34">
        <f>SUM(Y43:Y46)</f>
        <v>400</v>
      </c>
      <c r="Z47" s="34"/>
      <c r="AA47" s="40">
        <f>Y47/N47</f>
        <v>0.57224606580829762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41">
        <f>V47/Y47</f>
        <v>0.85499999999999998</v>
      </c>
      <c r="AQ47" s="35">
        <v>30.462962962962962</v>
      </c>
      <c r="AR47" s="48"/>
    </row>
    <row r="48" spans="1:45" s="22" customFormat="1" x14ac:dyDescent="0.25">
      <c r="A48" s="12"/>
      <c r="B48" s="13"/>
      <c r="C48" s="13"/>
      <c r="D48" s="13"/>
      <c r="E48" s="13"/>
      <c r="F48" s="13"/>
      <c r="G48" s="14"/>
      <c r="H48" s="15"/>
      <c r="I48" s="13"/>
      <c r="J48" s="16"/>
      <c r="K48" s="17"/>
      <c r="L48" s="44"/>
      <c r="M48" s="17"/>
      <c r="N48" s="16"/>
      <c r="O48" s="16"/>
      <c r="P48" s="16"/>
      <c r="Q48" s="13"/>
      <c r="R48" s="19"/>
      <c r="S48" s="13"/>
      <c r="T48" s="13"/>
      <c r="U48" s="16"/>
      <c r="V48" s="16"/>
      <c r="W48" s="15"/>
      <c r="X48" s="15"/>
      <c r="Y48" s="13"/>
      <c r="Z48" s="13"/>
      <c r="AA48" s="19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20"/>
      <c r="AQ48" s="45"/>
      <c r="AR48" s="21"/>
    </row>
    <row r="49" spans="1:45" s="22" customFormat="1" x14ac:dyDescent="0.25">
      <c r="A49" s="12" t="s">
        <v>134</v>
      </c>
      <c r="B49" s="13" t="s">
        <v>141</v>
      </c>
      <c r="C49" s="13">
        <v>212</v>
      </c>
      <c r="D49" s="13" t="s">
        <v>142</v>
      </c>
      <c r="E49" s="13" t="s">
        <v>143</v>
      </c>
      <c r="F49" s="13" t="s">
        <v>144</v>
      </c>
      <c r="G49" s="14">
        <v>1815.4597851387643</v>
      </c>
      <c r="H49" s="15">
        <v>0.52634090457805383</v>
      </c>
      <c r="I49" s="13" t="s">
        <v>144</v>
      </c>
      <c r="J49" s="16">
        <v>356.69784473769619</v>
      </c>
      <c r="K49" s="17">
        <v>0.27890508157471383</v>
      </c>
      <c r="L49" s="44">
        <v>1233.832940401066</v>
      </c>
      <c r="M49" s="17">
        <v>0.89491060590972349</v>
      </c>
      <c r="N49" s="16">
        <v>238</v>
      </c>
      <c r="O49" s="16">
        <v>238</v>
      </c>
      <c r="P49" s="16">
        <v>185</v>
      </c>
      <c r="Q49" s="13">
        <v>185</v>
      </c>
      <c r="R49" s="19">
        <v>0.77731092436974791</v>
      </c>
      <c r="S49" s="13">
        <v>355</v>
      </c>
      <c r="T49" s="13">
        <v>19</v>
      </c>
      <c r="U49" s="16">
        <v>358</v>
      </c>
      <c r="V49" s="16">
        <v>359</v>
      </c>
      <c r="W49" s="15">
        <v>0.54317548746518107</v>
      </c>
      <c r="X49" s="16">
        <f>+S49-U49</f>
        <v>-3</v>
      </c>
      <c r="Y49" s="13">
        <v>325</v>
      </c>
      <c r="Z49" s="13">
        <v>325</v>
      </c>
      <c r="AA49" s="19">
        <f>N49/Y49</f>
        <v>0.73230769230769233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20">
        <f>V49/Y49</f>
        <v>1.1046153846153846</v>
      </c>
      <c r="AQ49" s="14">
        <v>77.862595419847324</v>
      </c>
      <c r="AR49" s="21" t="s">
        <v>52</v>
      </c>
      <c r="AS49" s="13">
        <v>212</v>
      </c>
    </row>
    <row r="50" spans="1:45" s="22" customFormat="1" x14ac:dyDescent="0.25">
      <c r="A50" s="12" t="s">
        <v>134</v>
      </c>
      <c r="B50" s="13" t="s">
        <v>141</v>
      </c>
      <c r="C50" s="13">
        <v>330</v>
      </c>
      <c r="D50" s="13" t="s">
        <v>145</v>
      </c>
      <c r="E50" s="13" t="s">
        <v>146</v>
      </c>
      <c r="F50" s="13" t="s">
        <v>144</v>
      </c>
      <c r="G50" s="14">
        <v>1815.4597851387643</v>
      </c>
      <c r="H50" s="15">
        <v>0.52634090457805383</v>
      </c>
      <c r="I50" s="13" t="s">
        <v>144</v>
      </c>
      <c r="J50" s="16">
        <v>356.69784473769619</v>
      </c>
      <c r="K50" s="17">
        <v>0.27890508157471383</v>
      </c>
      <c r="L50" s="44">
        <v>1233.832940401066</v>
      </c>
      <c r="M50" s="17">
        <v>0.89491060590972349</v>
      </c>
      <c r="N50" s="16">
        <v>324</v>
      </c>
      <c r="O50" s="16">
        <v>324</v>
      </c>
      <c r="P50" s="16">
        <v>121</v>
      </c>
      <c r="Q50" s="13">
        <v>121</v>
      </c>
      <c r="R50" s="19">
        <v>0.37345679012345678</v>
      </c>
      <c r="S50" s="13">
        <v>462</v>
      </c>
      <c r="T50" s="13">
        <v>43</v>
      </c>
      <c r="U50" s="16">
        <v>470</v>
      </c>
      <c r="V50" s="16">
        <v>507</v>
      </c>
      <c r="W50" s="15">
        <v>0.2583826429980276</v>
      </c>
      <c r="X50" s="16">
        <f>+S50-U50</f>
        <v>-8</v>
      </c>
      <c r="Y50" s="13">
        <v>500</v>
      </c>
      <c r="Z50" s="13">
        <v>500</v>
      </c>
      <c r="AA50" s="19">
        <f>N50/Y50</f>
        <v>0.64800000000000002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20">
        <f>V50/Y50</f>
        <v>1.014</v>
      </c>
      <c r="AQ50" s="14">
        <v>46</v>
      </c>
      <c r="AR50" s="21" t="s">
        <v>68</v>
      </c>
      <c r="AS50" s="13">
        <v>330</v>
      </c>
    </row>
    <row r="51" spans="1:45" s="22" customFormat="1" ht="15.75" thickBot="1" x14ac:dyDescent="0.3">
      <c r="A51" s="23" t="s">
        <v>134</v>
      </c>
      <c r="B51" s="24" t="s">
        <v>141</v>
      </c>
      <c r="C51" s="24">
        <v>155</v>
      </c>
      <c r="D51" s="24" t="s">
        <v>147</v>
      </c>
      <c r="E51" s="24" t="s">
        <v>132</v>
      </c>
      <c r="F51" s="24"/>
      <c r="G51" s="25"/>
      <c r="H51" s="26"/>
      <c r="I51" s="24"/>
      <c r="J51" s="54"/>
      <c r="K51" s="55"/>
      <c r="L51" s="54"/>
      <c r="M51" s="55"/>
      <c r="N51" s="54"/>
      <c r="O51" s="29"/>
      <c r="P51" s="54"/>
      <c r="Q51" s="54"/>
      <c r="R51" s="54"/>
      <c r="S51" s="24"/>
      <c r="T51" s="24"/>
      <c r="U51" s="29"/>
      <c r="V51" s="29"/>
      <c r="W51" s="26"/>
      <c r="X51" s="26"/>
      <c r="Y51" s="29"/>
      <c r="Z51" s="24"/>
      <c r="AA51" s="29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9"/>
      <c r="AQ51" s="29"/>
      <c r="AR51" s="56"/>
      <c r="AS51" s="24">
        <v>155</v>
      </c>
    </row>
    <row r="52" spans="1:45" s="43" customFormat="1" ht="15.75" thickTop="1" x14ac:dyDescent="0.25">
      <c r="A52" s="33"/>
      <c r="B52" s="34"/>
      <c r="C52" s="34"/>
      <c r="D52" s="34" t="s">
        <v>148</v>
      </c>
      <c r="E52" s="34"/>
      <c r="F52" s="34"/>
      <c r="G52" s="35"/>
      <c r="H52" s="36"/>
      <c r="I52" s="34"/>
      <c r="J52" s="37"/>
      <c r="K52" s="38"/>
      <c r="L52" s="39"/>
      <c r="M52" s="38"/>
      <c r="N52" s="37">
        <f>SUM(N48:N51)</f>
        <v>562</v>
      </c>
      <c r="O52" s="37">
        <f t="shared" ref="O52:P52" si="18">SUM(O48:O51)</f>
        <v>562</v>
      </c>
      <c r="P52" s="37">
        <f t="shared" si="18"/>
        <v>306</v>
      </c>
      <c r="Q52" s="34"/>
      <c r="R52" s="40">
        <f>P52/N52</f>
        <v>0.54448398576512458</v>
      </c>
      <c r="S52" s="34">
        <f>SUM(S48:S51)</f>
        <v>817</v>
      </c>
      <c r="T52" s="34">
        <f t="shared" ref="T52:V52" si="19">SUM(T48:T51)</f>
        <v>62</v>
      </c>
      <c r="U52" s="37">
        <f t="shared" si="19"/>
        <v>828</v>
      </c>
      <c r="V52" s="37">
        <f t="shared" si="19"/>
        <v>866</v>
      </c>
      <c r="W52" s="36">
        <f>P52/V52</f>
        <v>0.35334872979214782</v>
      </c>
      <c r="X52" s="36"/>
      <c r="Y52" s="34">
        <f>SUM(Y48:Y51)</f>
        <v>825</v>
      </c>
      <c r="Z52" s="34"/>
      <c r="AA52" s="40">
        <f>Y52/N52</f>
        <v>1.4679715302491103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41">
        <f>V52/Y52</f>
        <v>1.0496969696969698</v>
      </c>
      <c r="AQ52" s="35">
        <v>61.931297709923662</v>
      </c>
      <c r="AR52" s="48"/>
    </row>
    <row r="53" spans="1:45" s="22" customFormat="1" x14ac:dyDescent="0.25">
      <c r="A53" s="12"/>
      <c r="B53" s="13"/>
      <c r="C53" s="13"/>
      <c r="D53" s="13"/>
      <c r="E53" s="13"/>
      <c r="F53" s="13"/>
      <c r="G53" s="14"/>
      <c r="H53" s="15"/>
      <c r="I53" s="13"/>
      <c r="J53" s="16"/>
      <c r="K53" s="17"/>
      <c r="L53" s="44"/>
      <c r="M53" s="17"/>
      <c r="N53" s="16"/>
      <c r="O53" s="16"/>
      <c r="P53" s="16"/>
      <c r="Q53" s="13"/>
      <c r="R53" s="19"/>
      <c r="S53" s="13"/>
      <c r="T53" s="13"/>
      <c r="U53" s="16"/>
      <c r="V53" s="16"/>
      <c r="W53" s="15"/>
      <c r="X53" s="15"/>
      <c r="Y53" s="13"/>
      <c r="Z53" s="13"/>
      <c r="AA53" s="19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20"/>
      <c r="AQ53" s="45"/>
      <c r="AR53" s="21"/>
    </row>
    <row r="54" spans="1:45" s="22" customFormat="1" x14ac:dyDescent="0.25">
      <c r="A54" s="12" t="s">
        <v>149</v>
      </c>
      <c r="B54" s="13" t="s">
        <v>150</v>
      </c>
      <c r="C54" s="13">
        <v>335</v>
      </c>
      <c r="D54" s="13" t="s">
        <v>151</v>
      </c>
      <c r="E54" s="13" t="s">
        <v>152</v>
      </c>
      <c r="F54" s="13" t="s">
        <v>153</v>
      </c>
      <c r="G54" s="14">
        <v>478.21685329876709</v>
      </c>
      <c r="H54" s="15">
        <v>0.15049804010079648</v>
      </c>
      <c r="I54" s="13" t="s">
        <v>153</v>
      </c>
      <c r="J54" s="16">
        <v>339.29721823382545</v>
      </c>
      <c r="K54" s="17">
        <v>0.49268548204409585</v>
      </c>
      <c r="L54" s="44">
        <v>308.76663506494242</v>
      </c>
      <c r="M54" s="17">
        <v>0.23347705550060638</v>
      </c>
      <c r="N54" s="16">
        <v>964</v>
      </c>
      <c r="O54" s="16">
        <v>0</v>
      </c>
      <c r="P54" s="16">
        <v>274</v>
      </c>
      <c r="Q54" s="13"/>
      <c r="R54" s="19">
        <v>0.28423236514522821</v>
      </c>
      <c r="S54" s="13">
        <v>334</v>
      </c>
      <c r="T54" s="13">
        <v>92</v>
      </c>
      <c r="U54" s="16">
        <v>331</v>
      </c>
      <c r="V54" s="16">
        <v>313</v>
      </c>
      <c r="W54" s="15">
        <v>0.22850678733031674</v>
      </c>
      <c r="X54" s="16">
        <f>+S54-U54</f>
        <v>3</v>
      </c>
      <c r="Y54" s="13">
        <v>500</v>
      </c>
      <c r="Z54" s="13">
        <v>500</v>
      </c>
      <c r="AA54" s="19">
        <f>N54/Y54</f>
        <v>1.9279999999999999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20">
        <f>V54/Y54</f>
        <v>0.626</v>
      </c>
      <c r="AQ54" s="14">
        <v>42.509157509157511</v>
      </c>
      <c r="AR54" s="21" t="s">
        <v>60</v>
      </c>
      <c r="AS54" s="22">
        <v>335</v>
      </c>
    </row>
    <row r="55" spans="1:45" s="22" customFormat="1" x14ac:dyDescent="0.25">
      <c r="A55" s="12" t="s">
        <v>149</v>
      </c>
      <c r="B55" s="13" t="s">
        <v>150</v>
      </c>
      <c r="C55" s="13">
        <v>404</v>
      </c>
      <c r="D55" s="13" t="s">
        <v>154</v>
      </c>
      <c r="E55" s="13" t="s">
        <v>155</v>
      </c>
      <c r="F55" s="13" t="s">
        <v>153</v>
      </c>
      <c r="G55" s="14">
        <v>478.21685329876709</v>
      </c>
      <c r="H55" s="15">
        <v>0.15049804010079648</v>
      </c>
      <c r="I55" s="13" t="s">
        <v>153</v>
      </c>
      <c r="J55" s="16">
        <v>339.29721823382545</v>
      </c>
      <c r="K55" s="17">
        <v>0.49268548204409585</v>
      </c>
      <c r="L55" s="44">
        <v>308.76663506494242</v>
      </c>
      <c r="M55" s="17">
        <v>0.23347705550060638</v>
      </c>
      <c r="N55" s="16">
        <v>942</v>
      </c>
      <c r="O55" s="16"/>
      <c r="P55" s="16">
        <v>94</v>
      </c>
      <c r="Q55" s="13"/>
      <c r="R55" s="19">
        <f>+P55/N55</f>
        <v>9.9787685774946927E-2</v>
      </c>
      <c r="S55" s="13"/>
      <c r="T55" s="13"/>
      <c r="U55" s="16">
        <v>242</v>
      </c>
      <c r="V55" s="16">
        <v>252</v>
      </c>
      <c r="W55" s="15">
        <v>0.22349570200573066</v>
      </c>
      <c r="X55" s="16">
        <f>+S55-U55</f>
        <v>-242</v>
      </c>
      <c r="Y55" s="13">
        <v>804</v>
      </c>
      <c r="Z55" s="13"/>
      <c r="AA55" s="19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20"/>
      <c r="AQ55" s="14">
        <v>40.111607142857146</v>
      </c>
      <c r="AR55" s="21" t="s">
        <v>55</v>
      </c>
      <c r="AS55" s="22">
        <v>404</v>
      </c>
    </row>
    <row r="56" spans="1:45" s="22" customFormat="1" ht="15.75" thickBot="1" x14ac:dyDescent="0.3">
      <c r="A56" s="23" t="s">
        <v>134</v>
      </c>
      <c r="B56" s="24" t="s">
        <v>150</v>
      </c>
      <c r="C56" s="24"/>
      <c r="D56" s="24" t="s">
        <v>156</v>
      </c>
      <c r="E56" s="24" t="s">
        <v>132</v>
      </c>
      <c r="F56" s="24"/>
      <c r="G56" s="24"/>
      <c r="H56" s="24"/>
      <c r="I56" s="24"/>
      <c r="J56" s="54"/>
      <c r="K56" s="55"/>
      <c r="L56" s="54"/>
      <c r="M56" s="55"/>
      <c r="N56" s="54"/>
      <c r="O56" s="29"/>
      <c r="P56" s="54"/>
      <c r="Q56" s="54"/>
      <c r="R56" s="54"/>
      <c r="S56" s="24"/>
      <c r="T56" s="24"/>
      <c r="U56" s="29"/>
      <c r="V56" s="29"/>
      <c r="W56" s="26"/>
      <c r="X56" s="26"/>
      <c r="Y56" s="29"/>
      <c r="Z56" s="29"/>
      <c r="AA56" s="29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9"/>
      <c r="AQ56" s="29"/>
      <c r="AR56" s="56"/>
      <c r="AS56" s="24"/>
    </row>
    <row r="57" spans="1:45" s="43" customFormat="1" ht="15.75" thickTop="1" x14ac:dyDescent="0.25">
      <c r="A57" s="33"/>
      <c r="B57" s="34"/>
      <c r="C57" s="34"/>
      <c r="D57" s="34" t="s">
        <v>157</v>
      </c>
      <c r="E57" s="34"/>
      <c r="F57" s="34"/>
      <c r="G57" s="35"/>
      <c r="H57" s="36"/>
      <c r="I57" s="34"/>
      <c r="J57" s="37"/>
      <c r="K57" s="38"/>
      <c r="L57" s="39"/>
      <c r="M57" s="38"/>
      <c r="N57" s="37">
        <f>SUM(N53:N56)</f>
        <v>1906</v>
      </c>
      <c r="O57" s="37">
        <f t="shared" ref="O57:P57" si="20">SUM(O53:O56)</f>
        <v>0</v>
      </c>
      <c r="P57" s="37">
        <f t="shared" si="20"/>
        <v>368</v>
      </c>
      <c r="Q57" s="34"/>
      <c r="R57" s="40">
        <f>P57/N57</f>
        <v>0.1930745015739769</v>
      </c>
      <c r="S57" s="34">
        <f>SUM(S53:S56)</f>
        <v>334</v>
      </c>
      <c r="T57" s="34">
        <f t="shared" ref="T57:V57" si="21">SUM(T53:T56)</f>
        <v>92</v>
      </c>
      <c r="U57" s="37">
        <f t="shared" si="21"/>
        <v>573</v>
      </c>
      <c r="V57" s="37">
        <f t="shared" si="21"/>
        <v>565</v>
      </c>
      <c r="W57" s="36">
        <f>P57/V57</f>
        <v>0.65132743362831858</v>
      </c>
      <c r="X57" s="36"/>
      <c r="Y57" s="34">
        <f>SUM(Y53:Y56)</f>
        <v>1304</v>
      </c>
      <c r="Z57" s="34"/>
      <c r="AA57" s="40">
        <f>Y57/N57</f>
        <v>0.6841552990556139</v>
      </c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41">
        <f>V57/Y57</f>
        <v>0.43328220858895705</v>
      </c>
      <c r="AQ57" s="35">
        <v>41.310382326007328</v>
      </c>
      <c r="AR57" s="48"/>
    </row>
    <row r="58" spans="1:45" s="22" customFormat="1" x14ac:dyDescent="0.25">
      <c r="A58" s="12"/>
      <c r="B58" s="13"/>
      <c r="C58" s="13"/>
      <c r="D58" s="13"/>
      <c r="E58" s="13"/>
      <c r="F58" s="13"/>
      <c r="G58" s="14"/>
      <c r="H58" s="15"/>
      <c r="I58" s="13"/>
      <c r="J58" s="16"/>
      <c r="K58" s="17"/>
      <c r="L58" s="44"/>
      <c r="M58" s="17"/>
      <c r="N58" s="16"/>
      <c r="O58" s="16"/>
      <c r="P58" s="16"/>
      <c r="Q58" s="13"/>
      <c r="R58" s="19"/>
      <c r="S58" s="13"/>
      <c r="T58" s="13"/>
      <c r="U58" s="16"/>
      <c r="V58" s="16"/>
      <c r="W58" s="15"/>
      <c r="X58" s="15"/>
      <c r="Y58" s="13"/>
      <c r="Z58" s="13"/>
      <c r="AA58" s="19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20"/>
      <c r="AQ58" s="45"/>
      <c r="AR58" s="21"/>
    </row>
    <row r="59" spans="1:45" s="22" customFormat="1" x14ac:dyDescent="0.25">
      <c r="A59" s="12" t="s">
        <v>134</v>
      </c>
      <c r="B59" s="13" t="s">
        <v>158</v>
      </c>
      <c r="C59" s="13">
        <v>271</v>
      </c>
      <c r="D59" s="13" t="s">
        <v>159</v>
      </c>
      <c r="E59" s="13" t="s">
        <v>160</v>
      </c>
      <c r="F59" s="13" t="s">
        <v>161</v>
      </c>
      <c r="G59" s="14">
        <v>2933.9574512879112</v>
      </c>
      <c r="H59" s="15">
        <v>0.7624306588073092</v>
      </c>
      <c r="I59" s="13" t="s">
        <v>161</v>
      </c>
      <c r="J59" s="16">
        <v>1164.4683626202475</v>
      </c>
      <c r="K59" s="17">
        <v>0.9279645368619901</v>
      </c>
      <c r="L59" s="44">
        <v>1598.2790886676639</v>
      </c>
      <c r="M59" s="17">
        <v>1.0565353204369934</v>
      </c>
      <c r="N59" s="16">
        <v>276</v>
      </c>
      <c r="O59" s="16">
        <v>276</v>
      </c>
      <c r="P59" s="16">
        <v>61</v>
      </c>
      <c r="Q59" s="13">
        <v>61</v>
      </c>
      <c r="R59" s="19">
        <v>0.2210144927536232</v>
      </c>
      <c r="S59" s="13">
        <v>261</v>
      </c>
      <c r="T59" s="13">
        <v>45</v>
      </c>
      <c r="U59" s="16">
        <v>263</v>
      </c>
      <c r="V59" s="16">
        <v>299</v>
      </c>
      <c r="W59" s="15">
        <v>0.21739130434782608</v>
      </c>
      <c r="X59" s="16">
        <f>+S59-U59</f>
        <v>-2</v>
      </c>
      <c r="Y59" s="13">
        <v>412</v>
      </c>
      <c r="Z59" s="13">
        <v>412</v>
      </c>
      <c r="AA59" s="19">
        <f>N59/Y59</f>
        <v>0.66990291262135926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20">
        <f t="shared" ref="AP59:AP64" si="22">V59/Y59</f>
        <v>0.72572815533980584</v>
      </c>
      <c r="AQ59" s="14">
        <v>71.044776119402982</v>
      </c>
      <c r="AR59" s="21" t="s">
        <v>52</v>
      </c>
      <c r="AS59" s="22">
        <v>271</v>
      </c>
    </row>
    <row r="60" spans="1:45" s="22" customFormat="1" x14ac:dyDescent="0.25">
      <c r="A60" s="12" t="s">
        <v>134</v>
      </c>
      <c r="B60" s="13" t="s">
        <v>158</v>
      </c>
      <c r="C60" s="13">
        <v>280</v>
      </c>
      <c r="D60" s="13" t="s">
        <v>162</v>
      </c>
      <c r="E60" s="13" t="s">
        <v>163</v>
      </c>
      <c r="F60" s="13" t="s">
        <v>161</v>
      </c>
      <c r="G60" s="14">
        <v>2933.9574512879112</v>
      </c>
      <c r="H60" s="15">
        <v>0.7624306588073092</v>
      </c>
      <c r="I60" s="13" t="s">
        <v>161</v>
      </c>
      <c r="J60" s="16">
        <v>1164.4683626202475</v>
      </c>
      <c r="K60" s="17">
        <v>0.9279645368619901</v>
      </c>
      <c r="L60" s="44">
        <v>1598.2790886676639</v>
      </c>
      <c r="M60" s="17">
        <v>1.0565353204369934</v>
      </c>
      <c r="N60" s="16">
        <v>427</v>
      </c>
      <c r="O60" s="16">
        <v>427</v>
      </c>
      <c r="P60" s="16">
        <v>150</v>
      </c>
      <c r="Q60" s="13">
        <v>150</v>
      </c>
      <c r="R60" s="19">
        <v>0.35128805620608899</v>
      </c>
      <c r="S60" s="13">
        <v>473</v>
      </c>
      <c r="T60" s="13">
        <v>75</v>
      </c>
      <c r="U60" s="16">
        <v>475</v>
      </c>
      <c r="V60" s="16">
        <v>426</v>
      </c>
      <c r="W60" s="15">
        <v>0.32629107981220656</v>
      </c>
      <c r="X60" s="16">
        <f>+S60-U60</f>
        <v>-2</v>
      </c>
      <c r="Y60" s="13">
        <v>550</v>
      </c>
      <c r="Z60" s="13">
        <v>550</v>
      </c>
      <c r="AA60" s="19">
        <f>N60/Y60</f>
        <v>0.77636363636363637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20">
        <f t="shared" si="22"/>
        <v>0.77454545454545454</v>
      </c>
      <c r="AQ60" s="14">
        <v>27.617728531855956</v>
      </c>
      <c r="AR60" s="21" t="s">
        <v>68</v>
      </c>
      <c r="AS60" s="22">
        <v>280</v>
      </c>
    </row>
    <row r="61" spans="1:45" s="22" customFormat="1" x14ac:dyDescent="0.25">
      <c r="A61" s="12" t="s">
        <v>134</v>
      </c>
      <c r="B61" s="13" t="s">
        <v>158</v>
      </c>
      <c r="C61" s="13">
        <v>339</v>
      </c>
      <c r="D61" s="13" t="s">
        <v>164</v>
      </c>
      <c r="E61" s="13" t="s">
        <v>165</v>
      </c>
      <c r="F61" s="13" t="s">
        <v>161</v>
      </c>
      <c r="G61" s="14">
        <v>2933.9574512879112</v>
      </c>
      <c r="H61" s="15">
        <v>0.7624306588073092</v>
      </c>
      <c r="I61" s="13" t="s">
        <v>161</v>
      </c>
      <c r="J61" s="16">
        <v>1164.4683626202475</v>
      </c>
      <c r="K61" s="17">
        <v>0.9279645368619901</v>
      </c>
      <c r="L61" s="44">
        <v>1598.2790886676639</v>
      </c>
      <c r="M61" s="17">
        <v>1.0565353204369934</v>
      </c>
      <c r="N61" s="16">
        <v>341</v>
      </c>
      <c r="O61" s="16">
        <v>341</v>
      </c>
      <c r="P61" s="16">
        <v>116</v>
      </c>
      <c r="Q61" s="13">
        <v>116</v>
      </c>
      <c r="R61" s="19">
        <v>0.34017595307917886</v>
      </c>
      <c r="S61" s="13">
        <v>408</v>
      </c>
      <c r="T61" s="13">
        <v>69</v>
      </c>
      <c r="U61" s="16">
        <v>408</v>
      </c>
      <c r="V61" s="16">
        <v>433</v>
      </c>
      <c r="W61" s="15">
        <v>0.27713625866050806</v>
      </c>
      <c r="X61" s="16">
        <f>+S61-U61</f>
        <v>0</v>
      </c>
      <c r="Y61" s="13">
        <v>400</v>
      </c>
      <c r="Z61" s="13">
        <v>400</v>
      </c>
      <c r="AA61" s="19">
        <f>N61/Y61</f>
        <v>0.85250000000000004</v>
      </c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20">
        <f t="shared" si="22"/>
        <v>1.0825</v>
      </c>
      <c r="AQ61" s="14">
        <v>62.921810699588477</v>
      </c>
      <c r="AR61" s="21" t="s">
        <v>87</v>
      </c>
      <c r="AS61" s="22">
        <v>339</v>
      </c>
    </row>
    <row r="62" spans="1:45" s="22" customFormat="1" ht="30" x14ac:dyDescent="0.25">
      <c r="A62" s="12" t="s">
        <v>134</v>
      </c>
      <c r="B62" s="13" t="s">
        <v>158</v>
      </c>
      <c r="C62" s="13">
        <v>175</v>
      </c>
      <c r="D62" s="50" t="s">
        <v>166</v>
      </c>
      <c r="E62" s="13" t="s">
        <v>167</v>
      </c>
      <c r="F62" s="13" t="s">
        <v>161</v>
      </c>
      <c r="G62" s="14">
        <v>2933.9574512879112</v>
      </c>
      <c r="H62" s="15">
        <v>0.7624306588073092</v>
      </c>
      <c r="I62" s="13" t="s">
        <v>161</v>
      </c>
      <c r="J62" s="16">
        <v>1164.4683626202475</v>
      </c>
      <c r="K62" s="17">
        <v>0.9279645368619901</v>
      </c>
      <c r="L62" s="44">
        <v>1598.2790886676639</v>
      </c>
      <c r="M62" s="17">
        <v>1.0565353204369934</v>
      </c>
      <c r="N62" s="57" t="s">
        <v>168</v>
      </c>
      <c r="O62" s="16"/>
      <c r="P62" s="57" t="s">
        <v>168</v>
      </c>
      <c r="Q62" s="13"/>
      <c r="R62" s="58" t="s">
        <v>168</v>
      </c>
      <c r="S62" s="13"/>
      <c r="T62" s="13"/>
      <c r="U62" s="16">
        <v>126</v>
      </c>
      <c r="V62" s="16">
        <v>205</v>
      </c>
      <c r="W62" s="15">
        <v>0</v>
      </c>
      <c r="X62" s="16">
        <f>+S62-U62</f>
        <v>-126</v>
      </c>
      <c r="Y62" s="13">
        <v>350</v>
      </c>
      <c r="Z62" s="13"/>
      <c r="AA62" s="19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20">
        <f t="shared" si="22"/>
        <v>0.58571428571428574</v>
      </c>
      <c r="AQ62" s="53" t="s">
        <v>133</v>
      </c>
      <c r="AR62" s="59" t="str">
        <f>+VLOOKUP($AS62,'[1]School Level Data Sheet Summary'!$B$1:$P$117,9,FALSE)</f>
        <v>N/A</v>
      </c>
      <c r="AS62" s="22">
        <v>175</v>
      </c>
    </row>
    <row r="63" spans="1:45" s="22" customFormat="1" ht="45.75" thickBot="1" x14ac:dyDescent="0.3">
      <c r="A63" s="23" t="s">
        <v>134</v>
      </c>
      <c r="B63" s="24" t="s">
        <v>158</v>
      </c>
      <c r="C63" s="24">
        <v>360</v>
      </c>
      <c r="D63" s="60" t="s">
        <v>169</v>
      </c>
      <c r="E63" s="24" t="s">
        <v>170</v>
      </c>
      <c r="F63" s="24" t="s">
        <v>161</v>
      </c>
      <c r="G63" s="25">
        <v>2933.9574512879112</v>
      </c>
      <c r="H63" s="26">
        <v>0.7624306588073092</v>
      </c>
      <c r="I63" s="24" t="s">
        <v>161</v>
      </c>
      <c r="J63" s="27">
        <v>1164.4683626202475</v>
      </c>
      <c r="K63" s="28">
        <v>0.9279645368619901</v>
      </c>
      <c r="L63" s="49">
        <v>1598.2790886676639</v>
      </c>
      <c r="M63" s="28">
        <v>1.0565353204369934</v>
      </c>
      <c r="N63" s="61" t="s">
        <v>168</v>
      </c>
      <c r="O63" s="27"/>
      <c r="P63" s="61" t="s">
        <v>168</v>
      </c>
      <c r="Q63" s="24"/>
      <c r="R63" s="62" t="s">
        <v>168</v>
      </c>
      <c r="S63" s="24"/>
      <c r="T63" s="24"/>
      <c r="U63" s="27">
        <v>224</v>
      </c>
      <c r="V63" s="27">
        <v>288</v>
      </c>
      <c r="W63" s="26">
        <v>0</v>
      </c>
      <c r="X63" s="16">
        <f>+S63-U63</f>
        <v>-224</v>
      </c>
      <c r="Y63" s="24">
        <v>400</v>
      </c>
      <c r="Z63" s="24"/>
      <c r="AA63" s="30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31">
        <f t="shared" si="22"/>
        <v>0.72</v>
      </c>
      <c r="AQ63" s="25">
        <v>50.625</v>
      </c>
      <c r="AR63" s="47" t="s">
        <v>52</v>
      </c>
      <c r="AS63" s="24">
        <v>360</v>
      </c>
    </row>
    <row r="64" spans="1:45" s="43" customFormat="1" ht="15.75" thickTop="1" x14ac:dyDescent="0.25">
      <c r="A64" s="33"/>
      <c r="B64" s="34" t="s">
        <v>158</v>
      </c>
      <c r="C64" s="34"/>
      <c r="D64" s="34" t="s">
        <v>171</v>
      </c>
      <c r="E64" s="34"/>
      <c r="F64" s="34"/>
      <c r="G64" s="35"/>
      <c r="H64" s="36"/>
      <c r="I64" s="34"/>
      <c r="J64" s="37"/>
      <c r="K64" s="38"/>
      <c r="L64" s="39"/>
      <c r="M64" s="38"/>
      <c r="N64" s="37">
        <f>SUM(N60:N63)</f>
        <v>768</v>
      </c>
      <c r="O64" s="37">
        <f t="shared" ref="O64:P64" si="23">SUM(O60:O63)</f>
        <v>768</v>
      </c>
      <c r="P64" s="37">
        <f t="shared" si="23"/>
        <v>266</v>
      </c>
      <c r="Q64" s="34"/>
      <c r="R64" s="40">
        <f>P64/N64</f>
        <v>0.34635416666666669</v>
      </c>
      <c r="S64" s="34">
        <f>SUM(S60:S63)</f>
        <v>881</v>
      </c>
      <c r="T64" s="34">
        <f t="shared" ref="T64:V64" si="24">SUM(T60:T63)</f>
        <v>144</v>
      </c>
      <c r="U64" s="37">
        <f t="shared" si="24"/>
        <v>1233</v>
      </c>
      <c r="V64" s="37">
        <f t="shared" si="24"/>
        <v>1352</v>
      </c>
      <c r="W64" s="36">
        <f>P64/V64</f>
        <v>0.19674556213017752</v>
      </c>
      <c r="X64" s="36"/>
      <c r="Y64" s="34">
        <f>SUM(Y60:Y63)</f>
        <v>1700</v>
      </c>
      <c r="Z64" s="34"/>
      <c r="AA64" s="40">
        <f>Y64/N64</f>
        <v>2.2135416666666665</v>
      </c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41">
        <f t="shared" si="22"/>
        <v>0.79529411764705882</v>
      </c>
      <c r="AQ64" s="35">
        <v>53.052328837711855</v>
      </c>
      <c r="AR64" s="48"/>
    </row>
    <row r="65" spans="1:45" s="22" customFormat="1" x14ac:dyDescent="0.25">
      <c r="A65" s="12"/>
      <c r="B65" s="13"/>
      <c r="C65" s="13"/>
      <c r="D65" s="13"/>
      <c r="E65" s="13"/>
      <c r="F65" s="13"/>
      <c r="G65" s="14"/>
      <c r="H65" s="15"/>
      <c r="I65" s="13"/>
      <c r="J65" s="16"/>
      <c r="K65" s="17"/>
      <c r="L65" s="44"/>
      <c r="M65" s="17"/>
      <c r="N65" s="16"/>
      <c r="O65" s="16"/>
      <c r="P65" s="16"/>
      <c r="Q65" s="13"/>
      <c r="R65" s="19"/>
      <c r="S65" s="13"/>
      <c r="T65" s="13"/>
      <c r="U65" s="16"/>
      <c r="V65" s="16"/>
      <c r="W65" s="15"/>
      <c r="X65" s="15"/>
      <c r="Y65" s="13"/>
      <c r="Z65" s="13"/>
      <c r="AA65" s="19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20"/>
      <c r="AQ65" s="45"/>
      <c r="AR65" s="21"/>
    </row>
    <row r="66" spans="1:45" s="22" customFormat="1" x14ac:dyDescent="0.25">
      <c r="A66" s="12" t="s">
        <v>134</v>
      </c>
      <c r="B66" s="13" t="s">
        <v>172</v>
      </c>
      <c r="C66" s="13">
        <v>274</v>
      </c>
      <c r="D66" s="13" t="s">
        <v>173</v>
      </c>
      <c r="E66" s="13" t="s">
        <v>174</v>
      </c>
      <c r="F66" s="13" t="s">
        <v>161</v>
      </c>
      <c r="G66" s="14">
        <v>2933.9574512879112</v>
      </c>
      <c r="H66" s="15">
        <v>0.7624306588073092</v>
      </c>
      <c r="I66" s="13" t="s">
        <v>161</v>
      </c>
      <c r="J66" s="16">
        <v>1164.4683626202475</v>
      </c>
      <c r="K66" s="17">
        <v>0.9279645368619901</v>
      </c>
      <c r="L66" s="44">
        <v>1598.2790886676639</v>
      </c>
      <c r="M66" s="17">
        <v>1.0565353204369934</v>
      </c>
      <c r="N66" s="16">
        <v>306</v>
      </c>
      <c r="O66" s="16">
        <v>306</v>
      </c>
      <c r="P66" s="16">
        <v>170</v>
      </c>
      <c r="Q66" s="13">
        <v>170</v>
      </c>
      <c r="R66" s="19">
        <v>0.55555555555555558</v>
      </c>
      <c r="S66" s="13">
        <v>318</v>
      </c>
      <c r="T66" s="13">
        <v>38</v>
      </c>
      <c r="U66" s="16">
        <v>317</v>
      </c>
      <c r="V66" s="16">
        <v>339</v>
      </c>
      <c r="W66" s="15">
        <v>0</v>
      </c>
      <c r="X66" s="16">
        <f>+S66-U66</f>
        <v>1</v>
      </c>
      <c r="Y66" s="13">
        <v>325</v>
      </c>
      <c r="Z66" s="13">
        <v>325</v>
      </c>
      <c r="AA66" s="19">
        <f>N66/Y66</f>
        <v>0.94153846153846155</v>
      </c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20">
        <f>V66/Y66</f>
        <v>1.043076923076923</v>
      </c>
      <c r="AQ66" s="14">
        <v>67.096774193548384</v>
      </c>
      <c r="AR66" s="21" t="s">
        <v>87</v>
      </c>
      <c r="AS66" s="22">
        <v>274</v>
      </c>
    </row>
    <row r="67" spans="1:45" s="22" customFormat="1" ht="30" x14ac:dyDescent="0.25">
      <c r="A67" s="12" t="s">
        <v>134</v>
      </c>
      <c r="B67" s="13" t="s">
        <v>172</v>
      </c>
      <c r="C67" s="13">
        <v>301</v>
      </c>
      <c r="D67" s="50" t="s">
        <v>175</v>
      </c>
      <c r="E67" s="13" t="s">
        <v>176</v>
      </c>
      <c r="F67" s="13" t="s">
        <v>161</v>
      </c>
      <c r="G67" s="14">
        <v>2933.9574512879112</v>
      </c>
      <c r="H67" s="15">
        <v>0.7624306588073092</v>
      </c>
      <c r="I67" s="13" t="s">
        <v>161</v>
      </c>
      <c r="J67" s="16">
        <v>1164.4683626202475</v>
      </c>
      <c r="K67" s="17">
        <v>0.9279645368619901</v>
      </c>
      <c r="L67" s="44">
        <v>1598.2790886676639</v>
      </c>
      <c r="M67" s="17">
        <v>1.0565353204369934</v>
      </c>
      <c r="N67" s="16">
        <v>182</v>
      </c>
      <c r="O67" s="16">
        <v>182</v>
      </c>
      <c r="P67" s="16">
        <v>41</v>
      </c>
      <c r="Q67" s="13">
        <v>41</v>
      </c>
      <c r="R67" s="19">
        <v>0.22527472527472528</v>
      </c>
      <c r="S67" s="13">
        <v>230</v>
      </c>
      <c r="T67" s="13">
        <v>28</v>
      </c>
      <c r="U67" s="16">
        <v>230</v>
      </c>
      <c r="V67" s="16">
        <v>228</v>
      </c>
      <c r="W67" s="15">
        <v>0.64912280701754388</v>
      </c>
      <c r="X67" s="16">
        <f>+S67-U67</f>
        <v>0</v>
      </c>
      <c r="Y67" s="13">
        <v>228</v>
      </c>
      <c r="Z67" s="13">
        <v>228</v>
      </c>
      <c r="AA67" s="19">
        <f>N67/Y67</f>
        <v>0.79824561403508776</v>
      </c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20">
        <f>V67/Y67</f>
        <v>1</v>
      </c>
      <c r="AQ67" s="53" t="s">
        <v>133</v>
      </c>
      <c r="AR67" s="59" t="str">
        <f>+VLOOKUP($AS67,'[1]School Level Data Sheet Summary'!$B$1:$P$117,9,FALSE)</f>
        <v>N/A</v>
      </c>
      <c r="AS67" s="22">
        <v>301</v>
      </c>
    </row>
    <row r="68" spans="1:45" s="22" customFormat="1" x14ac:dyDescent="0.25">
      <c r="A68" s="12" t="s">
        <v>134</v>
      </c>
      <c r="B68" s="13" t="s">
        <v>172</v>
      </c>
      <c r="C68" s="13">
        <v>295</v>
      </c>
      <c r="D68" s="13" t="s">
        <v>177</v>
      </c>
      <c r="E68" s="13" t="s">
        <v>178</v>
      </c>
      <c r="F68" s="13" t="s">
        <v>144</v>
      </c>
      <c r="G68" s="14">
        <v>1815.4597851387643</v>
      </c>
      <c r="H68" s="15">
        <v>0.52634090457805383</v>
      </c>
      <c r="I68" s="13" t="s">
        <v>144</v>
      </c>
      <c r="J68" s="16">
        <v>356.69784473769619</v>
      </c>
      <c r="K68" s="17">
        <v>0.27890508157471383</v>
      </c>
      <c r="L68" s="44">
        <v>1233.832940401066</v>
      </c>
      <c r="M68" s="17">
        <v>0.89491060590972349</v>
      </c>
      <c r="N68" s="16">
        <v>366</v>
      </c>
      <c r="O68" s="16">
        <v>366</v>
      </c>
      <c r="P68" s="16">
        <v>82</v>
      </c>
      <c r="Q68" s="13">
        <v>82</v>
      </c>
      <c r="R68" s="19">
        <v>0.22404371584699453</v>
      </c>
      <c r="S68" s="13">
        <v>245</v>
      </c>
      <c r="T68" s="13">
        <v>68</v>
      </c>
      <c r="U68" s="16">
        <v>245</v>
      </c>
      <c r="V68" s="16">
        <v>258</v>
      </c>
      <c r="W68" s="15">
        <v>0.31395348837209303</v>
      </c>
      <c r="X68" s="16">
        <f>+S68-U68</f>
        <v>0</v>
      </c>
      <c r="Y68" s="13">
        <v>417</v>
      </c>
      <c r="Z68" s="13">
        <v>417</v>
      </c>
      <c r="AA68" s="19">
        <f>N68/Y68</f>
        <v>0.87769784172661869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20">
        <f>V68/Y68</f>
        <v>0.61870503597122306</v>
      </c>
      <c r="AQ68" s="14">
        <v>36.44736842105263</v>
      </c>
      <c r="AR68" s="21" t="s">
        <v>68</v>
      </c>
      <c r="AS68" s="22">
        <v>295</v>
      </c>
    </row>
    <row r="69" spans="1:45" s="22" customFormat="1" ht="15.75" thickBot="1" x14ac:dyDescent="0.3">
      <c r="A69" s="23" t="s">
        <v>134</v>
      </c>
      <c r="B69" s="24" t="s">
        <v>172</v>
      </c>
      <c r="C69" s="24">
        <v>333</v>
      </c>
      <c r="D69" s="24" t="s">
        <v>179</v>
      </c>
      <c r="E69" s="24" t="s">
        <v>180</v>
      </c>
      <c r="F69" s="24" t="s">
        <v>144</v>
      </c>
      <c r="G69" s="25">
        <v>1815.4597851387643</v>
      </c>
      <c r="H69" s="26">
        <v>0.52634090457805383</v>
      </c>
      <c r="I69" s="24" t="s">
        <v>144</v>
      </c>
      <c r="J69" s="27">
        <v>356.69784473769619</v>
      </c>
      <c r="K69" s="28">
        <v>0.27890508157471383</v>
      </c>
      <c r="L69" s="49">
        <v>1233.832940401066</v>
      </c>
      <c r="M69" s="28">
        <v>0.89491060590972349</v>
      </c>
      <c r="N69" s="27">
        <v>328</v>
      </c>
      <c r="O69" s="27">
        <v>328</v>
      </c>
      <c r="P69" s="27">
        <v>69</v>
      </c>
      <c r="Q69" s="24">
        <v>69</v>
      </c>
      <c r="R69" s="30">
        <v>0.21036585365853658</v>
      </c>
      <c r="S69" s="24">
        <v>527</v>
      </c>
      <c r="T69" s="24">
        <v>34</v>
      </c>
      <c r="U69" s="27">
        <v>527</v>
      </c>
      <c r="V69" s="27">
        <v>545</v>
      </c>
      <c r="W69" s="26">
        <v>0.20917431192660552</v>
      </c>
      <c r="X69" s="16">
        <f>+S69-U69</f>
        <v>0</v>
      </c>
      <c r="Y69" s="24">
        <v>587</v>
      </c>
      <c r="Z69" s="24">
        <v>587</v>
      </c>
      <c r="AA69" s="30">
        <f>N69/Y69</f>
        <v>0.55877342419080067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31">
        <f>V69/Y69</f>
        <v>0.92844974446337314</v>
      </c>
      <c r="AQ69" s="25">
        <v>63.111413043478258</v>
      </c>
      <c r="AR69" s="47" t="s">
        <v>52</v>
      </c>
      <c r="AS69" s="24">
        <v>333</v>
      </c>
    </row>
    <row r="70" spans="1:45" s="43" customFormat="1" ht="15.75" thickTop="1" x14ac:dyDescent="0.25">
      <c r="A70" s="33"/>
      <c r="B70" s="34" t="s">
        <v>172</v>
      </c>
      <c r="C70" s="34"/>
      <c r="D70" s="34" t="s">
        <v>181</v>
      </c>
      <c r="E70" s="34"/>
      <c r="F70" s="34"/>
      <c r="G70" s="35"/>
      <c r="H70" s="36"/>
      <c r="I70" s="34"/>
      <c r="J70" s="37"/>
      <c r="K70" s="38"/>
      <c r="L70" s="39"/>
      <c r="M70" s="38"/>
      <c r="N70" s="37">
        <f>SUM(N66:N69)</f>
        <v>1182</v>
      </c>
      <c r="O70" s="37">
        <f t="shared" ref="O70:P70" si="25">SUM(O66:O69)</f>
        <v>1182</v>
      </c>
      <c r="P70" s="37">
        <f t="shared" si="25"/>
        <v>362</v>
      </c>
      <c r="Q70" s="34"/>
      <c r="R70" s="40">
        <f>P70/N70</f>
        <v>0.30626057529610828</v>
      </c>
      <c r="S70" s="34">
        <f>SUM(S66:S69)</f>
        <v>1320</v>
      </c>
      <c r="T70" s="34">
        <f t="shared" ref="T70:V70" si="26">SUM(T66:T69)</f>
        <v>168</v>
      </c>
      <c r="U70" s="37">
        <f t="shared" si="26"/>
        <v>1319</v>
      </c>
      <c r="V70" s="37">
        <f t="shared" si="26"/>
        <v>1370</v>
      </c>
      <c r="W70" s="36">
        <f>P70/V70</f>
        <v>0.26423357664233577</v>
      </c>
      <c r="X70" s="36"/>
      <c r="Y70" s="34">
        <f>SUM(Y66:Y69)</f>
        <v>1557</v>
      </c>
      <c r="Z70" s="34"/>
      <c r="AA70" s="40">
        <f>Y70/N70</f>
        <v>1.3172588832487309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41">
        <f>V70/Y70</f>
        <v>0.87989723827874122</v>
      </c>
      <c r="AQ70" s="35">
        <v>55.551851886026419</v>
      </c>
      <c r="AR70" s="48"/>
    </row>
    <row r="71" spans="1:45" s="22" customFormat="1" x14ac:dyDescent="0.25">
      <c r="A71" s="12"/>
      <c r="B71" s="13"/>
      <c r="C71" s="13"/>
      <c r="D71" s="13"/>
      <c r="E71" s="13"/>
      <c r="F71" s="13"/>
      <c r="G71" s="14"/>
      <c r="H71" s="15"/>
      <c r="I71" s="13"/>
      <c r="J71" s="16"/>
      <c r="K71" s="17"/>
      <c r="L71" s="44"/>
      <c r="M71" s="17"/>
      <c r="N71" s="16"/>
      <c r="O71" s="16"/>
      <c r="P71" s="16"/>
      <c r="Q71" s="13"/>
      <c r="R71" s="19"/>
      <c r="S71" s="13"/>
      <c r="T71" s="13"/>
      <c r="U71" s="16"/>
      <c r="V71" s="16"/>
      <c r="W71" s="15"/>
      <c r="X71" s="15"/>
      <c r="Y71" s="13"/>
      <c r="Z71" s="13"/>
      <c r="AA71" s="19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20"/>
      <c r="AQ71" s="45"/>
      <c r="AR71" s="21"/>
    </row>
    <row r="72" spans="1:45" s="22" customFormat="1" x14ac:dyDescent="0.25">
      <c r="A72" s="12" t="s">
        <v>149</v>
      </c>
      <c r="B72" s="13" t="s">
        <v>182</v>
      </c>
      <c r="C72" s="13">
        <v>370</v>
      </c>
      <c r="D72" s="13" t="s">
        <v>183</v>
      </c>
      <c r="E72" s="13" t="s">
        <v>184</v>
      </c>
      <c r="F72" s="13" t="s">
        <v>185</v>
      </c>
      <c r="G72" s="14">
        <v>1387.9142339773857</v>
      </c>
      <c r="H72" s="15">
        <v>0.43285775314773334</v>
      </c>
      <c r="I72" s="13" t="s">
        <v>185</v>
      </c>
      <c r="J72" s="16">
        <v>503.52915593321995</v>
      </c>
      <c r="K72" s="17">
        <v>0.5918343993178371</v>
      </c>
      <c r="L72" s="44">
        <v>848.76468915527676</v>
      </c>
      <c r="M72" s="17">
        <v>0.66703028650588803</v>
      </c>
      <c r="N72" s="16">
        <v>694</v>
      </c>
      <c r="O72" s="16">
        <v>694</v>
      </c>
      <c r="P72" s="16">
        <v>150</v>
      </c>
      <c r="Q72" s="13">
        <v>150</v>
      </c>
      <c r="R72" s="19">
        <v>0.21613832853025935</v>
      </c>
      <c r="S72" s="13">
        <v>280</v>
      </c>
      <c r="T72" s="13">
        <v>104</v>
      </c>
      <c r="U72" s="16">
        <v>281</v>
      </c>
      <c r="V72" s="16">
        <v>280</v>
      </c>
      <c r="W72" s="15">
        <v>0</v>
      </c>
      <c r="X72" s="16">
        <f>+S72-U72</f>
        <v>-1</v>
      </c>
      <c r="Y72" s="13">
        <v>530</v>
      </c>
      <c r="Z72" s="13">
        <v>530</v>
      </c>
      <c r="AA72" s="19">
        <f>N72/Y72</f>
        <v>1.3094339622641509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20">
        <f>V72/Y72</f>
        <v>0.52830188679245282</v>
      </c>
      <c r="AQ72" s="14">
        <v>52.576335877862597</v>
      </c>
      <c r="AR72" s="21" t="s">
        <v>52</v>
      </c>
      <c r="AS72" s="22">
        <v>370</v>
      </c>
    </row>
    <row r="73" spans="1:45" s="22" customFormat="1" x14ac:dyDescent="0.25">
      <c r="A73" s="12" t="s">
        <v>149</v>
      </c>
      <c r="B73" s="13" t="s">
        <v>182</v>
      </c>
      <c r="C73" s="13">
        <v>262</v>
      </c>
      <c r="D73" s="13" t="s">
        <v>186</v>
      </c>
      <c r="E73" s="13" t="s">
        <v>187</v>
      </c>
      <c r="F73" s="13" t="s">
        <v>188</v>
      </c>
      <c r="G73" s="14">
        <v>439.6728863845974</v>
      </c>
      <c r="H73" s="15">
        <v>0.16691686874885772</v>
      </c>
      <c r="I73" s="13" t="s">
        <v>188</v>
      </c>
      <c r="J73" s="16">
        <v>340.19823019716978</v>
      </c>
      <c r="K73" s="17">
        <v>0.5912470480024361</v>
      </c>
      <c r="L73" s="44">
        <v>361.10465618742705</v>
      </c>
      <c r="M73" s="17">
        <v>0.34771150445868731</v>
      </c>
      <c r="N73" s="16">
        <v>812</v>
      </c>
      <c r="O73" s="16">
        <v>812</v>
      </c>
      <c r="P73" s="16">
        <v>151</v>
      </c>
      <c r="Q73" s="13">
        <v>151</v>
      </c>
      <c r="R73" s="19">
        <v>0.18596059113300492</v>
      </c>
      <c r="S73" s="13">
        <v>271</v>
      </c>
      <c r="T73" s="13">
        <v>95</v>
      </c>
      <c r="U73" s="16">
        <v>272</v>
      </c>
      <c r="V73" s="16">
        <v>281</v>
      </c>
      <c r="W73" s="15">
        <v>0.14040114613180515</v>
      </c>
      <c r="X73" s="16">
        <f>+S73-U73</f>
        <v>-1</v>
      </c>
      <c r="Y73" s="13">
        <v>500</v>
      </c>
      <c r="Z73" s="13">
        <v>500</v>
      </c>
      <c r="AA73" s="19">
        <f>N73/Y73</f>
        <v>1.6240000000000001</v>
      </c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20">
        <f>V73/Y73</f>
        <v>0.56200000000000006</v>
      </c>
      <c r="AQ73" s="14">
        <v>53.134715025906736</v>
      </c>
      <c r="AR73" s="21" t="s">
        <v>55</v>
      </c>
      <c r="AS73" s="22">
        <v>262</v>
      </c>
    </row>
    <row r="74" spans="1:45" s="22" customFormat="1" ht="15.75" thickBot="1" x14ac:dyDescent="0.3">
      <c r="A74" s="23" t="s">
        <v>149</v>
      </c>
      <c r="B74" s="24" t="s">
        <v>182</v>
      </c>
      <c r="C74" s="24">
        <v>290</v>
      </c>
      <c r="D74" s="24" t="s">
        <v>189</v>
      </c>
      <c r="E74" s="24" t="s">
        <v>190</v>
      </c>
      <c r="F74" s="24" t="s">
        <v>188</v>
      </c>
      <c r="G74" s="25">
        <v>439.6728863845974</v>
      </c>
      <c r="H74" s="26">
        <v>0.16691686874885772</v>
      </c>
      <c r="I74" s="24" t="s">
        <v>188</v>
      </c>
      <c r="J74" s="27">
        <v>340.19823019716978</v>
      </c>
      <c r="K74" s="28">
        <v>0.5912470480024361</v>
      </c>
      <c r="L74" s="49">
        <v>361.10465618742705</v>
      </c>
      <c r="M74" s="28">
        <v>0.34771150445868731</v>
      </c>
      <c r="N74" s="27">
        <v>395</v>
      </c>
      <c r="O74" s="27">
        <v>395</v>
      </c>
      <c r="P74" s="27">
        <v>66</v>
      </c>
      <c r="Q74" s="24">
        <v>66</v>
      </c>
      <c r="R74" s="30">
        <v>0.16708860759493671</v>
      </c>
      <c r="S74" s="24">
        <v>206</v>
      </c>
      <c r="T74" s="24">
        <v>63</v>
      </c>
      <c r="U74" s="27">
        <v>207</v>
      </c>
      <c r="V74" s="27">
        <v>228</v>
      </c>
      <c r="W74" s="26">
        <v>0.35737704918032787</v>
      </c>
      <c r="X74" s="16">
        <f>+S74-U74</f>
        <v>-1</v>
      </c>
      <c r="Y74" s="24">
        <v>360</v>
      </c>
      <c r="Z74" s="24">
        <v>400</v>
      </c>
      <c r="AA74" s="30">
        <f>N74/Y74</f>
        <v>1.0972222222222223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31">
        <f>V74/Y74</f>
        <v>0.6333333333333333</v>
      </c>
      <c r="AQ74" s="25">
        <v>35.112994350282484</v>
      </c>
      <c r="AR74" s="47" t="s">
        <v>60</v>
      </c>
      <c r="AS74" s="24">
        <v>290</v>
      </c>
    </row>
    <row r="75" spans="1:45" s="43" customFormat="1" ht="15.75" thickTop="1" x14ac:dyDescent="0.25">
      <c r="A75" s="33"/>
      <c r="B75" s="34"/>
      <c r="C75" s="34"/>
      <c r="D75" s="34" t="s">
        <v>191</v>
      </c>
      <c r="E75" s="34"/>
      <c r="F75" s="34"/>
      <c r="G75" s="35"/>
      <c r="H75" s="36"/>
      <c r="I75" s="34"/>
      <c r="J75" s="37"/>
      <c r="K75" s="38"/>
      <c r="L75" s="39"/>
      <c r="M75" s="38"/>
      <c r="N75" s="37">
        <f>SUM(N71:N74)</f>
        <v>1901</v>
      </c>
      <c r="O75" s="37">
        <f t="shared" ref="O75:P75" si="27">SUM(O71:O74)</f>
        <v>1901</v>
      </c>
      <c r="P75" s="37">
        <f t="shared" si="27"/>
        <v>367</v>
      </c>
      <c r="Q75" s="34"/>
      <c r="R75" s="40">
        <f>P75/N75</f>
        <v>0.19305628616517623</v>
      </c>
      <c r="S75" s="34">
        <f>SUM(S71:S74)</f>
        <v>757</v>
      </c>
      <c r="T75" s="34">
        <f t="shared" ref="T75:V75" si="28">SUM(T71:T74)</f>
        <v>262</v>
      </c>
      <c r="U75" s="37">
        <f t="shared" si="28"/>
        <v>760</v>
      </c>
      <c r="V75" s="37">
        <f t="shared" si="28"/>
        <v>789</v>
      </c>
      <c r="W75" s="36">
        <f>P75/V75</f>
        <v>0.46514575411913817</v>
      </c>
      <c r="X75" s="36"/>
      <c r="Y75" s="34">
        <f>SUM(Y71:Y74)</f>
        <v>1390</v>
      </c>
      <c r="Z75" s="34"/>
      <c r="AA75" s="40">
        <f>Y75/N75</f>
        <v>0.73119410836401899</v>
      </c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41">
        <f>V75/Y75</f>
        <v>0.5676258992805755</v>
      </c>
      <c r="AQ75" s="35">
        <v>46.94134841801727</v>
      </c>
      <c r="AR75" s="48"/>
    </row>
    <row r="76" spans="1:45" s="22" customFormat="1" x14ac:dyDescent="0.25">
      <c r="A76" s="12"/>
      <c r="B76" s="13"/>
      <c r="C76" s="13"/>
      <c r="D76" s="13"/>
      <c r="E76" s="13"/>
      <c r="F76" s="13"/>
      <c r="G76" s="14"/>
      <c r="H76" s="15"/>
      <c r="I76" s="13"/>
      <c r="J76" s="16"/>
      <c r="K76" s="17"/>
      <c r="L76" s="44"/>
      <c r="M76" s="17"/>
      <c r="N76" s="16"/>
      <c r="O76" s="16"/>
      <c r="P76" s="16"/>
      <c r="Q76" s="13"/>
      <c r="R76" s="19"/>
      <c r="S76" s="13"/>
      <c r="T76" s="13"/>
      <c r="U76" s="16"/>
      <c r="V76" s="16"/>
      <c r="W76" s="15"/>
      <c r="X76" s="15"/>
      <c r="Y76" s="13"/>
      <c r="Z76" s="13"/>
      <c r="AA76" s="19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20"/>
      <c r="AQ76" s="45"/>
      <c r="AR76" s="21"/>
    </row>
    <row r="77" spans="1:45" s="22" customFormat="1" x14ac:dyDescent="0.25">
      <c r="A77" s="12" t="s">
        <v>149</v>
      </c>
      <c r="B77" s="13" t="s">
        <v>192</v>
      </c>
      <c r="C77" s="13">
        <v>346</v>
      </c>
      <c r="D77" s="13" t="s">
        <v>193</v>
      </c>
      <c r="E77" s="13" t="s">
        <v>194</v>
      </c>
      <c r="F77" s="13" t="s">
        <v>195</v>
      </c>
      <c r="G77" s="14">
        <v>150.66765996376284</v>
      </c>
      <c r="H77" s="15">
        <v>8.0705940184309821E-2</v>
      </c>
      <c r="I77" s="13" t="s">
        <v>195</v>
      </c>
      <c r="J77" s="16">
        <v>26.56933255134129</v>
      </c>
      <c r="K77" s="17">
        <v>5.4881368064192956E-2</v>
      </c>
      <c r="L77" s="44">
        <v>230.99632741242192</v>
      </c>
      <c r="M77" s="17">
        <v>0.31479037818021277</v>
      </c>
      <c r="N77" s="16">
        <v>854</v>
      </c>
      <c r="O77" s="16">
        <v>0</v>
      </c>
      <c r="P77" s="16">
        <v>117</v>
      </c>
      <c r="Q77" s="13"/>
      <c r="R77" s="19">
        <v>0.13700234192037472</v>
      </c>
      <c r="S77" s="13">
        <v>194</v>
      </c>
      <c r="T77" s="13">
        <v>90</v>
      </c>
      <c r="U77" s="16">
        <v>195</v>
      </c>
      <c r="V77" s="16">
        <v>172</v>
      </c>
      <c r="W77" s="15">
        <v>0.64257028112449799</v>
      </c>
      <c r="X77" s="16">
        <f>+S77-U77</f>
        <v>-1</v>
      </c>
      <c r="Y77" s="13">
        <v>480</v>
      </c>
      <c r="Z77" s="13">
        <v>480</v>
      </c>
      <c r="AA77" s="19">
        <f>N77/Y77</f>
        <v>1.7791666666666666</v>
      </c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20">
        <f>V77/Y77</f>
        <v>0.35833333333333334</v>
      </c>
      <c r="AQ77" s="14">
        <v>42.767123287671232</v>
      </c>
      <c r="AR77" s="21" t="s">
        <v>60</v>
      </c>
      <c r="AS77" s="22">
        <v>346</v>
      </c>
    </row>
    <row r="78" spans="1:45" s="22" customFormat="1" x14ac:dyDescent="0.25">
      <c r="A78" s="12" t="s">
        <v>149</v>
      </c>
      <c r="B78" s="13" t="s">
        <v>192</v>
      </c>
      <c r="C78" s="13">
        <v>220</v>
      </c>
      <c r="D78" s="13" t="s">
        <v>196</v>
      </c>
      <c r="E78" s="13" t="s">
        <v>197</v>
      </c>
      <c r="F78" s="13" t="s">
        <v>188</v>
      </c>
      <c r="G78" s="14">
        <v>439.6728863845974</v>
      </c>
      <c r="H78" s="15">
        <v>0.16691686874885772</v>
      </c>
      <c r="I78" s="13" t="s">
        <v>188</v>
      </c>
      <c r="J78" s="16">
        <v>340.19823019716978</v>
      </c>
      <c r="K78" s="17">
        <v>0.5912470480024361</v>
      </c>
      <c r="L78" s="44">
        <v>361.10465618742705</v>
      </c>
      <c r="M78" s="17">
        <v>0.34771150445868731</v>
      </c>
      <c r="N78" s="16">
        <v>406</v>
      </c>
      <c r="O78" s="16">
        <v>406</v>
      </c>
      <c r="P78" s="16">
        <v>98</v>
      </c>
      <c r="Q78" s="13">
        <v>98</v>
      </c>
      <c r="R78" s="19">
        <v>0.2413793103448276</v>
      </c>
      <c r="S78" s="13">
        <v>220</v>
      </c>
      <c r="T78" s="13">
        <v>78</v>
      </c>
      <c r="U78" s="16">
        <v>216</v>
      </c>
      <c r="V78" s="16">
        <v>214</v>
      </c>
      <c r="W78" s="15">
        <v>0.51438848920863312</v>
      </c>
      <c r="X78" s="16">
        <f>+S78-U78</f>
        <v>4</v>
      </c>
      <c r="Y78" s="13">
        <v>450</v>
      </c>
      <c r="Z78" s="13">
        <v>450</v>
      </c>
      <c r="AA78" s="19">
        <f>N78/Y78</f>
        <v>0.90222222222222226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20">
        <f>V78/Y78</f>
        <v>0.47555555555555556</v>
      </c>
      <c r="AQ78" s="14">
        <v>56.114457831325304</v>
      </c>
      <c r="AR78" s="21" t="s">
        <v>52</v>
      </c>
      <c r="AS78" s="22">
        <v>220</v>
      </c>
    </row>
    <row r="79" spans="1:45" s="22" customFormat="1" ht="15.75" thickBot="1" x14ac:dyDescent="0.3">
      <c r="A79" s="23" t="s">
        <v>149</v>
      </c>
      <c r="B79" s="24" t="s">
        <v>192</v>
      </c>
      <c r="C79" s="24"/>
      <c r="D79" s="24" t="s">
        <v>198</v>
      </c>
      <c r="E79" s="24" t="s">
        <v>132</v>
      </c>
      <c r="F79" s="24"/>
      <c r="G79" s="25"/>
      <c r="H79" s="26"/>
      <c r="I79" s="24"/>
      <c r="J79" s="54"/>
      <c r="K79" s="55"/>
      <c r="L79" s="54"/>
      <c r="M79" s="55"/>
      <c r="N79" s="54"/>
      <c r="O79" s="29"/>
      <c r="P79" s="54"/>
      <c r="Q79" s="54"/>
      <c r="R79" s="54"/>
      <c r="S79" s="24"/>
      <c r="T79" s="24"/>
      <c r="U79" s="29"/>
      <c r="V79" s="29"/>
      <c r="W79" s="26"/>
      <c r="X79" s="26"/>
      <c r="Y79" s="29"/>
      <c r="Z79" s="24"/>
      <c r="AA79" s="63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63"/>
      <c r="AQ79" s="63"/>
      <c r="AR79" s="64"/>
      <c r="AS79" s="24"/>
    </row>
    <row r="80" spans="1:45" s="43" customFormat="1" ht="15.75" thickTop="1" x14ac:dyDescent="0.25">
      <c r="A80" s="33"/>
      <c r="B80" s="34"/>
      <c r="C80" s="34"/>
      <c r="D80" s="34" t="s">
        <v>199</v>
      </c>
      <c r="E80" s="34"/>
      <c r="F80" s="34"/>
      <c r="G80" s="35"/>
      <c r="H80" s="36"/>
      <c r="I80" s="34"/>
      <c r="J80" s="37"/>
      <c r="K80" s="38"/>
      <c r="L80" s="39"/>
      <c r="M80" s="38"/>
      <c r="N80" s="37">
        <f>SUM(N77:N79)</f>
        <v>1260</v>
      </c>
      <c r="O80" s="37">
        <f t="shared" ref="O80:P80" si="29">SUM(O77:O79)</f>
        <v>406</v>
      </c>
      <c r="P80" s="37">
        <f t="shared" si="29"/>
        <v>215</v>
      </c>
      <c r="Q80" s="34"/>
      <c r="R80" s="40">
        <f>P80/N80</f>
        <v>0.17063492063492064</v>
      </c>
      <c r="S80" s="34">
        <f>SUM(S77:S79)</f>
        <v>414</v>
      </c>
      <c r="T80" s="34">
        <f t="shared" ref="T80" si="30">SUM(T75:T78)</f>
        <v>430</v>
      </c>
      <c r="U80" s="37">
        <f>SUM(U77:U79)</f>
        <v>411</v>
      </c>
      <c r="V80" s="37">
        <f>SUM(V77:V79)</f>
        <v>386</v>
      </c>
      <c r="W80" s="36">
        <f>P80/V80</f>
        <v>0.55699481865284972</v>
      </c>
      <c r="X80" s="36"/>
      <c r="Y80" s="34">
        <f>SUM(Y77:Y79)</f>
        <v>930</v>
      </c>
      <c r="Z80" s="34"/>
      <c r="AA80" s="40">
        <f>Y80/N80</f>
        <v>0.73809523809523814</v>
      </c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41">
        <f>V80/Y80</f>
        <v>0.4150537634408602</v>
      </c>
      <c r="AQ80" s="35">
        <v>49.440790559498268</v>
      </c>
      <c r="AR80" s="48"/>
    </row>
    <row r="81" spans="1:45" s="22" customFormat="1" x14ac:dyDescent="0.25">
      <c r="A81" s="12"/>
      <c r="B81" s="13"/>
      <c r="C81" s="13"/>
      <c r="D81" s="13"/>
      <c r="E81" s="13"/>
      <c r="F81" s="13"/>
      <c r="G81" s="14"/>
      <c r="H81" s="15"/>
      <c r="I81" s="13"/>
      <c r="J81" s="16"/>
      <c r="K81" s="17"/>
      <c r="L81" s="44"/>
      <c r="M81" s="17"/>
      <c r="N81" s="16"/>
      <c r="O81" s="16"/>
      <c r="P81" s="16"/>
      <c r="Q81" s="13"/>
      <c r="R81" s="19"/>
      <c r="S81" s="13"/>
      <c r="T81" s="13"/>
      <c r="U81" s="16"/>
      <c r="V81" s="16"/>
      <c r="W81" s="15"/>
      <c r="X81" s="15"/>
      <c r="Y81" s="13"/>
      <c r="Z81" s="13"/>
      <c r="AA81" s="19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20"/>
      <c r="AQ81" s="45"/>
      <c r="AR81" s="21"/>
    </row>
    <row r="82" spans="1:45" s="22" customFormat="1" x14ac:dyDescent="0.25">
      <c r="A82" s="12" t="s">
        <v>200</v>
      </c>
      <c r="B82" s="13" t="s">
        <v>201</v>
      </c>
      <c r="C82" s="13">
        <v>313</v>
      </c>
      <c r="D82" s="13" t="s">
        <v>202</v>
      </c>
      <c r="E82" s="13" t="s">
        <v>203</v>
      </c>
      <c r="F82" s="13" t="s">
        <v>204</v>
      </c>
      <c r="G82" s="14">
        <v>-64.038155153669777</v>
      </c>
      <c r="H82" s="15">
        <v>-8.9189631133244809E-2</v>
      </c>
      <c r="I82" s="13" t="s">
        <v>204</v>
      </c>
      <c r="J82" s="16">
        <v>-49.249005047240331</v>
      </c>
      <c r="K82" s="17">
        <v>-0.33502724521932198</v>
      </c>
      <c r="L82" s="44">
        <v>-63.789150106429531</v>
      </c>
      <c r="M82" s="17">
        <v>-0.18019533928369924</v>
      </c>
      <c r="N82" s="16">
        <v>217</v>
      </c>
      <c r="O82" s="16">
        <v>217</v>
      </c>
      <c r="P82" s="16">
        <v>90</v>
      </c>
      <c r="Q82" s="13">
        <v>90</v>
      </c>
      <c r="R82" s="19">
        <v>0.41474654377880182</v>
      </c>
      <c r="S82" s="13">
        <v>314</v>
      </c>
      <c r="T82" s="13">
        <v>41</v>
      </c>
      <c r="U82" s="16">
        <v>314</v>
      </c>
      <c r="V82" s="16">
        <v>304</v>
      </c>
      <c r="W82" s="15">
        <v>0.32236842105263158</v>
      </c>
      <c r="X82" s="16">
        <f>+S82-U82</f>
        <v>0</v>
      </c>
      <c r="Y82" s="13">
        <v>342</v>
      </c>
      <c r="Z82" s="13">
        <v>342</v>
      </c>
      <c r="AA82" s="19">
        <f>N82/Y82</f>
        <v>0.63450292397660824</v>
      </c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20">
        <f>V82/Y82</f>
        <v>0.88888888888888884</v>
      </c>
      <c r="AQ82" s="14">
        <v>78.682634730538922</v>
      </c>
      <c r="AR82" s="21" t="s">
        <v>52</v>
      </c>
      <c r="AS82" s="22">
        <v>313</v>
      </c>
    </row>
    <row r="83" spans="1:45" s="22" customFormat="1" x14ac:dyDescent="0.25">
      <c r="A83" s="12" t="s">
        <v>200</v>
      </c>
      <c r="B83" s="13" t="s">
        <v>201</v>
      </c>
      <c r="C83" s="13">
        <v>324</v>
      </c>
      <c r="D83" s="13" t="s">
        <v>205</v>
      </c>
      <c r="E83" s="13" t="s">
        <v>206</v>
      </c>
      <c r="F83" s="13" t="s">
        <v>207</v>
      </c>
      <c r="G83" s="14">
        <v>1292.6385122785973</v>
      </c>
      <c r="H83" s="15">
        <v>0.3232686504220042</v>
      </c>
      <c r="I83" s="13" t="s">
        <v>207</v>
      </c>
      <c r="J83" s="16">
        <v>465.60197643434503</v>
      </c>
      <c r="K83" s="17">
        <v>0.43549327769438806</v>
      </c>
      <c r="L83" s="44">
        <v>832.08577844549745</v>
      </c>
      <c r="M83" s="17">
        <v>0.49553456142893243</v>
      </c>
      <c r="N83" s="16">
        <v>369</v>
      </c>
      <c r="O83" s="16">
        <v>369</v>
      </c>
      <c r="P83" s="16">
        <v>115</v>
      </c>
      <c r="Q83" s="13">
        <v>115</v>
      </c>
      <c r="R83" s="19">
        <v>0.31165311653116529</v>
      </c>
      <c r="S83" s="13">
        <v>366</v>
      </c>
      <c r="T83" s="13">
        <v>68</v>
      </c>
      <c r="U83" s="16">
        <v>279</v>
      </c>
      <c r="V83" s="16">
        <v>328</v>
      </c>
      <c r="W83" s="15">
        <v>0.43665158371040724</v>
      </c>
      <c r="X83" s="16">
        <f>+S83-U83</f>
        <v>87</v>
      </c>
      <c r="Y83" s="13">
        <v>450</v>
      </c>
      <c r="Z83" s="13">
        <v>450</v>
      </c>
      <c r="AA83" s="19">
        <f>N83/Y83</f>
        <v>0.82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20">
        <f>V83/Y83</f>
        <v>0.72888888888888892</v>
      </c>
      <c r="AQ83" s="14">
        <v>50.049382716049379</v>
      </c>
      <c r="AR83" s="21" t="s">
        <v>68</v>
      </c>
      <c r="AS83" s="22">
        <v>324</v>
      </c>
    </row>
    <row r="84" spans="1:45" s="22" customFormat="1" x14ac:dyDescent="0.25">
      <c r="A84" s="12" t="s">
        <v>200</v>
      </c>
      <c r="B84" s="13" t="s">
        <v>201</v>
      </c>
      <c r="C84" s="13">
        <v>338</v>
      </c>
      <c r="D84" s="13" t="s">
        <v>208</v>
      </c>
      <c r="E84" s="13" t="s">
        <v>209</v>
      </c>
      <c r="F84" s="13" t="s">
        <v>207</v>
      </c>
      <c r="G84" s="14">
        <v>1292.6385122785973</v>
      </c>
      <c r="H84" s="15">
        <v>0.3232686504220042</v>
      </c>
      <c r="I84" s="13" t="s">
        <v>207</v>
      </c>
      <c r="J84" s="16">
        <v>465.60197643434503</v>
      </c>
      <c r="K84" s="17">
        <v>0.43549327769438806</v>
      </c>
      <c r="L84" s="44">
        <v>832.08577844549745</v>
      </c>
      <c r="M84" s="17">
        <v>0.49553456142893243</v>
      </c>
      <c r="N84" s="16">
        <v>628</v>
      </c>
      <c r="O84" s="16">
        <v>628</v>
      </c>
      <c r="P84" s="16">
        <v>140</v>
      </c>
      <c r="Q84" s="13">
        <v>140</v>
      </c>
      <c r="R84" s="19">
        <v>0.22292993630573249</v>
      </c>
      <c r="S84" s="13">
        <v>248</v>
      </c>
      <c r="T84" s="13">
        <v>86</v>
      </c>
      <c r="U84" s="16">
        <v>248</v>
      </c>
      <c r="V84" s="16">
        <v>259</v>
      </c>
      <c r="W84" s="15">
        <v>0.75966850828729282</v>
      </c>
      <c r="X84" s="16">
        <f>+S84-U84</f>
        <v>0</v>
      </c>
      <c r="Y84" s="13">
        <v>520</v>
      </c>
      <c r="Z84" s="13">
        <v>520</v>
      </c>
      <c r="AA84" s="19">
        <f>N84/Y84</f>
        <v>1.2076923076923076</v>
      </c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20">
        <f>V84/Y84</f>
        <v>0.49807692307692308</v>
      </c>
      <c r="AQ84" s="14">
        <v>44.471744471744472</v>
      </c>
      <c r="AR84" s="21" t="s">
        <v>68</v>
      </c>
      <c r="AS84" s="22">
        <v>338</v>
      </c>
    </row>
    <row r="85" spans="1:45" s="22" customFormat="1" ht="15.75" thickBot="1" x14ac:dyDescent="0.3">
      <c r="A85" s="23" t="s">
        <v>200</v>
      </c>
      <c r="B85" s="24" t="s">
        <v>201</v>
      </c>
      <c r="C85" s="24">
        <v>264</v>
      </c>
      <c r="D85" s="24" t="s">
        <v>210</v>
      </c>
      <c r="E85" s="24" t="s">
        <v>211</v>
      </c>
      <c r="F85" s="24" t="s">
        <v>212</v>
      </c>
      <c r="G85" s="25">
        <v>924.22954910705357</v>
      </c>
      <c r="H85" s="26">
        <v>0.49393373905668914</v>
      </c>
      <c r="I85" s="24" t="s">
        <v>212</v>
      </c>
      <c r="J85" s="27">
        <v>470.278852229959</v>
      </c>
      <c r="K85" s="28">
        <v>0.99802815790470234</v>
      </c>
      <c r="L85" s="49">
        <v>451.27969687709481</v>
      </c>
      <c r="M85" s="28">
        <v>0.57827605867478071</v>
      </c>
      <c r="N85" s="27">
        <v>499</v>
      </c>
      <c r="O85" s="27">
        <v>499</v>
      </c>
      <c r="P85" s="27">
        <v>129</v>
      </c>
      <c r="Q85" s="24">
        <v>129</v>
      </c>
      <c r="R85" s="30">
        <v>0.25851703406813625</v>
      </c>
      <c r="S85" s="24">
        <v>214</v>
      </c>
      <c r="T85" s="24">
        <v>86</v>
      </c>
      <c r="U85" s="27">
        <v>217</v>
      </c>
      <c r="V85" s="27">
        <v>246</v>
      </c>
      <c r="W85" s="26">
        <v>0.55847953216374269</v>
      </c>
      <c r="X85" s="16">
        <f>+S85-U85</f>
        <v>-3</v>
      </c>
      <c r="Y85" s="24">
        <v>400</v>
      </c>
      <c r="Z85" s="24">
        <v>400</v>
      </c>
      <c r="AA85" s="30">
        <f>N85/Y85</f>
        <v>1.2475000000000001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31">
        <f>V85/Y85</f>
        <v>0.61499999999999999</v>
      </c>
      <c r="AQ85" s="25">
        <v>38.306188925081436</v>
      </c>
      <c r="AR85" s="47" t="s">
        <v>55</v>
      </c>
      <c r="AS85" s="24">
        <v>264</v>
      </c>
    </row>
    <row r="86" spans="1:45" s="22" customFormat="1" ht="15.75" thickTop="1" x14ac:dyDescent="0.25">
      <c r="A86" s="12"/>
      <c r="B86" s="13"/>
      <c r="C86" s="13"/>
      <c r="D86" s="34" t="s">
        <v>306</v>
      </c>
      <c r="E86" s="13"/>
      <c r="F86" s="13"/>
      <c r="G86" s="14"/>
      <c r="H86" s="15"/>
      <c r="I86" s="13"/>
      <c r="J86" s="16"/>
      <c r="K86" s="17"/>
      <c r="L86" s="44"/>
      <c r="M86" s="17"/>
      <c r="N86" s="16">
        <f>SUM(N82:N85)</f>
        <v>1713</v>
      </c>
      <c r="O86" s="16">
        <f t="shared" ref="O86:P86" si="31">SUM(O82:O85)</f>
        <v>1713</v>
      </c>
      <c r="P86" s="16">
        <f t="shared" si="31"/>
        <v>474</v>
      </c>
      <c r="Q86" s="13"/>
      <c r="R86" s="19">
        <f>P86/N86</f>
        <v>0.27670753064798598</v>
      </c>
      <c r="S86" s="13">
        <f>SUM(S82:S85)</f>
        <v>1142</v>
      </c>
      <c r="T86" s="13">
        <f t="shared" ref="T86:V86" si="32">SUM(T82:T85)</f>
        <v>281</v>
      </c>
      <c r="U86" s="37">
        <f t="shared" si="32"/>
        <v>1058</v>
      </c>
      <c r="V86" s="37">
        <f t="shared" si="32"/>
        <v>1137</v>
      </c>
      <c r="W86" s="15">
        <f>P86/V86</f>
        <v>0.41688654353562005</v>
      </c>
      <c r="X86" s="15"/>
      <c r="Y86" s="13">
        <f>SUM(Y82:Y85)</f>
        <v>1712</v>
      </c>
      <c r="Z86" s="13"/>
      <c r="AA86" s="19">
        <f>Y86/N86</f>
        <v>0.9994162288382954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20">
        <f>V86/Y86</f>
        <v>0.66413551401869164</v>
      </c>
      <c r="AQ86" s="35">
        <v>52.877487710853558</v>
      </c>
      <c r="AR86" s="21"/>
    </row>
    <row r="87" spans="1:45" s="22" customFormat="1" x14ac:dyDescent="0.25">
      <c r="A87" s="12"/>
      <c r="B87" s="13"/>
      <c r="C87" s="13"/>
      <c r="D87" s="13"/>
      <c r="E87" s="13"/>
      <c r="F87" s="13"/>
      <c r="G87" s="14"/>
      <c r="H87" s="15"/>
      <c r="I87" s="13"/>
      <c r="J87" s="16"/>
      <c r="K87" s="17"/>
      <c r="L87" s="44"/>
      <c r="M87" s="17"/>
      <c r="N87" s="16"/>
      <c r="O87" s="16"/>
      <c r="P87" s="16"/>
      <c r="Q87" s="13"/>
      <c r="R87" s="19"/>
      <c r="S87" s="13"/>
      <c r="T87" s="13"/>
      <c r="U87" s="16"/>
      <c r="V87" s="16"/>
      <c r="W87" s="15"/>
      <c r="X87" s="15"/>
      <c r="Y87" s="13"/>
      <c r="Z87" s="13"/>
      <c r="AA87" s="19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20"/>
      <c r="AQ87" s="45"/>
      <c r="AR87" s="21"/>
    </row>
    <row r="88" spans="1:45" s="22" customFormat="1" x14ac:dyDescent="0.25">
      <c r="A88" s="12" t="s">
        <v>200</v>
      </c>
      <c r="B88" s="13" t="s">
        <v>213</v>
      </c>
      <c r="C88" s="13">
        <v>205</v>
      </c>
      <c r="D88" s="13" t="s">
        <v>214</v>
      </c>
      <c r="E88" s="13" t="s">
        <v>215</v>
      </c>
      <c r="F88" s="13" t="s">
        <v>216</v>
      </c>
      <c r="G88" s="14">
        <v>2666.3424290574649</v>
      </c>
      <c r="H88" s="15">
        <v>0.36314000709536542</v>
      </c>
      <c r="I88" s="13" t="s">
        <v>216</v>
      </c>
      <c r="J88" s="16">
        <v>1109.5369429379029</v>
      </c>
      <c r="K88" s="17">
        <v>0.57147732551227959</v>
      </c>
      <c r="L88" s="44">
        <v>1726.3776333873002</v>
      </c>
      <c r="M88" s="17">
        <v>0.57333252966572668</v>
      </c>
      <c r="N88" s="16">
        <v>785</v>
      </c>
      <c r="O88" s="16">
        <v>785</v>
      </c>
      <c r="P88" s="16">
        <v>321</v>
      </c>
      <c r="Q88" s="13">
        <v>321</v>
      </c>
      <c r="R88" s="19">
        <v>0.40891719745222932</v>
      </c>
      <c r="S88" s="13">
        <v>568</v>
      </c>
      <c r="T88" s="13">
        <v>80</v>
      </c>
      <c r="U88" s="16">
        <v>569</v>
      </c>
      <c r="V88" s="16">
        <v>583</v>
      </c>
      <c r="W88" s="15">
        <v>0.53687821612349917</v>
      </c>
      <c r="X88" s="16">
        <f>+S88-U88</f>
        <v>-1</v>
      </c>
      <c r="Y88" s="13">
        <v>520</v>
      </c>
      <c r="Z88" s="13">
        <v>520</v>
      </c>
      <c r="AA88" s="19">
        <f>N88/Y88</f>
        <v>1.5096153846153846</v>
      </c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20">
        <f>V88/Y88</f>
        <v>1.1211538461538462</v>
      </c>
      <c r="AQ88" s="14">
        <v>56.512820512820511</v>
      </c>
      <c r="AR88" s="21" t="s">
        <v>52</v>
      </c>
      <c r="AS88" s="22">
        <v>205</v>
      </c>
    </row>
    <row r="89" spans="1:45" s="22" customFormat="1" x14ac:dyDescent="0.25">
      <c r="A89" s="12" t="s">
        <v>200</v>
      </c>
      <c r="B89" s="13" t="s">
        <v>213</v>
      </c>
      <c r="C89" s="13">
        <v>213</v>
      </c>
      <c r="D89" s="13" t="s">
        <v>217</v>
      </c>
      <c r="E89" s="13" t="s">
        <v>218</v>
      </c>
      <c r="F89" s="13" t="s">
        <v>216</v>
      </c>
      <c r="G89" s="14">
        <v>2666.3424290574649</v>
      </c>
      <c r="H89" s="15">
        <v>0.36314000709536542</v>
      </c>
      <c r="I89" s="13" t="s">
        <v>216</v>
      </c>
      <c r="J89" s="16">
        <v>1109.5369429379029</v>
      </c>
      <c r="K89" s="17">
        <v>0.57147732551227959</v>
      </c>
      <c r="L89" s="44">
        <v>1726.3776333873002</v>
      </c>
      <c r="M89" s="17">
        <v>0.57333252966572668</v>
      </c>
      <c r="N89" s="16">
        <v>1269</v>
      </c>
      <c r="O89" s="16">
        <v>1269</v>
      </c>
      <c r="P89" s="16">
        <v>359</v>
      </c>
      <c r="Q89" s="13">
        <v>359</v>
      </c>
      <c r="R89" s="19">
        <f>+P89/N89</f>
        <v>0.28289992119779356</v>
      </c>
      <c r="S89" s="13">
        <v>440</v>
      </c>
      <c r="T89" s="13">
        <v>90</v>
      </c>
      <c r="U89" s="16">
        <v>437</v>
      </c>
      <c r="V89" s="16">
        <v>468</v>
      </c>
      <c r="W89" s="15">
        <v>0.80650406504065042</v>
      </c>
      <c r="X89" s="16">
        <f>+S89-U89</f>
        <v>3</v>
      </c>
      <c r="Y89" s="13">
        <v>550</v>
      </c>
      <c r="Z89" s="13">
        <v>550</v>
      </c>
      <c r="AA89" s="19">
        <f>N89/Y89</f>
        <v>2.3072727272727271</v>
      </c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20">
        <f>V89/Y89</f>
        <v>0.85090909090909095</v>
      </c>
      <c r="AQ89" s="14">
        <v>50.386473429951693</v>
      </c>
      <c r="AR89" s="21" t="s">
        <v>68</v>
      </c>
      <c r="AS89" s="22">
        <v>213</v>
      </c>
    </row>
    <row r="90" spans="1:45" s="22" customFormat="1" x14ac:dyDescent="0.25">
      <c r="A90" s="12" t="s">
        <v>200</v>
      </c>
      <c r="B90" s="13" t="s">
        <v>213</v>
      </c>
      <c r="C90" s="13">
        <v>327</v>
      </c>
      <c r="D90" s="13" t="s">
        <v>219</v>
      </c>
      <c r="E90" s="13" t="s">
        <v>220</v>
      </c>
      <c r="F90" s="13" t="s">
        <v>216</v>
      </c>
      <c r="G90" s="14">
        <v>2666.3424290574649</v>
      </c>
      <c r="H90" s="15">
        <v>0.36314000709536542</v>
      </c>
      <c r="I90" s="13" t="s">
        <v>216</v>
      </c>
      <c r="J90" s="16">
        <v>1109.5369429379029</v>
      </c>
      <c r="K90" s="17">
        <v>0.57147732551227959</v>
      </c>
      <c r="L90" s="44">
        <v>1726.3776333873002</v>
      </c>
      <c r="M90" s="17">
        <v>0.57333252966572668</v>
      </c>
      <c r="N90" s="16">
        <v>674</v>
      </c>
      <c r="O90" s="16">
        <v>674</v>
      </c>
      <c r="P90" s="16">
        <v>207</v>
      </c>
      <c r="Q90" s="13">
        <v>207</v>
      </c>
      <c r="R90" s="19">
        <v>0.30712166172106825</v>
      </c>
      <c r="S90" s="13">
        <v>341</v>
      </c>
      <c r="T90" s="13">
        <v>82</v>
      </c>
      <c r="U90" s="16">
        <v>339</v>
      </c>
      <c r="V90" s="16">
        <v>362</v>
      </c>
      <c r="W90" s="15">
        <v>0.87291666666666667</v>
      </c>
      <c r="X90" s="16">
        <f>+S90-U90</f>
        <v>2</v>
      </c>
      <c r="Y90" s="13">
        <v>450</v>
      </c>
      <c r="Z90" s="13">
        <v>450</v>
      </c>
      <c r="AA90" s="19">
        <f>N90/Y90</f>
        <v>1.4977777777777779</v>
      </c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20">
        <f>V90/Y90</f>
        <v>0.80444444444444441</v>
      </c>
      <c r="AQ90" s="14">
        <v>52.734375</v>
      </c>
      <c r="AR90" s="21" t="s">
        <v>52</v>
      </c>
      <c r="AS90" s="22">
        <v>327</v>
      </c>
    </row>
    <row r="91" spans="1:45" s="22" customFormat="1" ht="15.75" thickBot="1" x14ac:dyDescent="0.3">
      <c r="A91" s="23" t="s">
        <v>200</v>
      </c>
      <c r="B91" s="24" t="s">
        <v>213</v>
      </c>
      <c r="C91" s="24">
        <v>336</v>
      </c>
      <c r="D91" s="24" t="s">
        <v>221</v>
      </c>
      <c r="E91" s="24" t="s">
        <v>222</v>
      </c>
      <c r="F91" s="24" t="s">
        <v>216</v>
      </c>
      <c r="G91" s="25">
        <v>2666.3424290574649</v>
      </c>
      <c r="H91" s="26">
        <v>0.36314000709536542</v>
      </c>
      <c r="I91" s="24" t="s">
        <v>216</v>
      </c>
      <c r="J91" s="27">
        <v>1109.5369429379029</v>
      </c>
      <c r="K91" s="28">
        <v>0.57147732551227959</v>
      </c>
      <c r="L91" s="49">
        <v>1726.3776333873002</v>
      </c>
      <c r="M91" s="28">
        <v>0.57333252966572668</v>
      </c>
      <c r="N91" s="27">
        <v>331</v>
      </c>
      <c r="O91" s="27">
        <v>331</v>
      </c>
      <c r="P91" s="27">
        <v>75</v>
      </c>
      <c r="Q91" s="24">
        <v>75</v>
      </c>
      <c r="R91" s="30">
        <v>0.22658610271903323</v>
      </c>
      <c r="S91" s="24">
        <v>188</v>
      </c>
      <c r="T91" s="24">
        <v>66</v>
      </c>
      <c r="U91" s="27">
        <v>188</v>
      </c>
      <c r="V91" s="27">
        <v>193</v>
      </c>
      <c r="W91" s="26">
        <v>0.39147286821705424</v>
      </c>
      <c r="X91" s="16">
        <f>+S91-U91</f>
        <v>0</v>
      </c>
      <c r="Y91" s="24">
        <v>278</v>
      </c>
      <c r="Z91" s="24">
        <v>278</v>
      </c>
      <c r="AA91" s="30">
        <f>N91/Y91</f>
        <v>1.1906474820143884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31">
        <f>V91/Y91</f>
        <v>0.69424460431654678</v>
      </c>
      <c r="AQ91" s="25">
        <v>62.52918287937743</v>
      </c>
      <c r="AR91" s="47" t="s">
        <v>52</v>
      </c>
      <c r="AS91" s="24">
        <v>336</v>
      </c>
    </row>
    <row r="92" spans="1:45" s="43" customFormat="1" ht="15.75" thickTop="1" x14ac:dyDescent="0.25">
      <c r="A92" s="33"/>
      <c r="B92" s="34"/>
      <c r="C92" s="34"/>
      <c r="D92" s="34" t="s">
        <v>223</v>
      </c>
      <c r="E92" s="34"/>
      <c r="F92" s="34"/>
      <c r="G92" s="35"/>
      <c r="H92" s="36"/>
      <c r="I92" s="34"/>
      <c r="J92" s="37"/>
      <c r="K92" s="38"/>
      <c r="L92" s="39"/>
      <c r="M92" s="38"/>
      <c r="N92" s="37">
        <f>SUM(N88:N91)</f>
        <v>3059</v>
      </c>
      <c r="O92" s="37">
        <f t="shared" ref="O92:P92" si="33">SUM(O88:O91)</f>
        <v>3059</v>
      </c>
      <c r="P92" s="37">
        <f t="shared" si="33"/>
        <v>962</v>
      </c>
      <c r="Q92" s="34"/>
      <c r="R92" s="40">
        <f>P92/N92</f>
        <v>0.31448185681595292</v>
      </c>
      <c r="S92" s="34">
        <f>SUM(S88:S91)</f>
        <v>1537</v>
      </c>
      <c r="T92" s="34">
        <f t="shared" ref="T92:V92" si="34">SUM(T88:T91)</f>
        <v>318</v>
      </c>
      <c r="U92" s="37">
        <f t="shared" si="34"/>
        <v>1533</v>
      </c>
      <c r="V92" s="37">
        <f t="shared" si="34"/>
        <v>1606</v>
      </c>
      <c r="W92" s="36">
        <f>P92/V92</f>
        <v>0.59900373599003731</v>
      </c>
      <c r="X92" s="36"/>
      <c r="Y92" s="34">
        <f>SUM(Y88:Y91)</f>
        <v>1798</v>
      </c>
      <c r="Z92" s="34"/>
      <c r="AA92" s="40">
        <f>Y92/N92</f>
        <v>0.58777378228179145</v>
      </c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41">
        <f>V92/Y92</f>
        <v>0.89321468298109008</v>
      </c>
      <c r="AQ92" s="35">
        <v>55.540712955537408</v>
      </c>
      <c r="AR92" s="48"/>
    </row>
    <row r="93" spans="1:45" s="22" customFormat="1" x14ac:dyDescent="0.25">
      <c r="A93" s="12"/>
      <c r="B93" s="13"/>
      <c r="C93" s="13"/>
      <c r="D93" s="13"/>
      <c r="E93" s="13"/>
      <c r="F93" s="13"/>
      <c r="G93" s="14"/>
      <c r="H93" s="15"/>
      <c r="I93" s="13"/>
      <c r="J93" s="16"/>
      <c r="K93" s="17"/>
      <c r="L93" s="44"/>
      <c r="M93" s="17"/>
      <c r="N93" s="16"/>
      <c r="O93" s="16"/>
      <c r="P93" s="16"/>
      <c r="Q93" s="13"/>
      <c r="R93" s="19"/>
      <c r="S93" s="13"/>
      <c r="T93" s="13"/>
      <c r="U93" s="16"/>
      <c r="V93" s="16"/>
      <c r="W93" s="15"/>
      <c r="X93" s="15"/>
      <c r="Y93" s="13"/>
      <c r="Z93" s="13"/>
      <c r="AA93" s="19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20"/>
      <c r="AQ93" s="45"/>
      <c r="AR93" s="21"/>
    </row>
    <row r="94" spans="1:45" s="22" customFormat="1" x14ac:dyDescent="0.25">
      <c r="A94" s="12" t="s">
        <v>224</v>
      </c>
      <c r="B94" s="13" t="s">
        <v>225</v>
      </c>
      <c r="C94" s="13">
        <v>296</v>
      </c>
      <c r="D94" s="13" t="s">
        <v>226</v>
      </c>
      <c r="E94" s="13" t="s">
        <v>227</v>
      </c>
      <c r="F94" s="13" t="s">
        <v>228</v>
      </c>
      <c r="G94" s="14">
        <v>3896.4029326666623</v>
      </c>
      <c r="H94" s="15">
        <v>0.56647991423814903</v>
      </c>
      <c r="I94" s="13" t="s">
        <v>228</v>
      </c>
      <c r="J94" s="16">
        <v>1453.4296884936516</v>
      </c>
      <c r="K94" s="17">
        <v>0.71109841202044477</v>
      </c>
      <c r="L94" s="44">
        <v>2249.8360129591392</v>
      </c>
      <c r="M94" s="17">
        <v>0.77990188914988634</v>
      </c>
      <c r="N94" s="16">
        <v>893</v>
      </c>
      <c r="O94" s="16">
        <v>0</v>
      </c>
      <c r="P94" s="16">
        <v>256</v>
      </c>
      <c r="Q94" s="13"/>
      <c r="R94" s="19">
        <v>0.28667413213885778</v>
      </c>
      <c r="S94" s="13">
        <v>436</v>
      </c>
      <c r="T94" s="13">
        <v>66</v>
      </c>
      <c r="U94" s="16">
        <v>442</v>
      </c>
      <c r="V94" s="16">
        <v>465</v>
      </c>
      <c r="W94" s="15">
        <v>0.63010752688172045</v>
      </c>
      <c r="X94" s="16">
        <f>+S94-U94</f>
        <v>-6</v>
      </c>
      <c r="Y94" s="13">
        <v>450</v>
      </c>
      <c r="Z94" s="13">
        <v>450</v>
      </c>
      <c r="AA94" s="19">
        <f>N94/Y94</f>
        <v>1.9844444444444445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20">
        <f>V94/Y94</f>
        <v>1.0333333333333334</v>
      </c>
      <c r="AQ94" s="14">
        <v>53.452768729641697</v>
      </c>
      <c r="AR94" s="21" t="s">
        <v>87</v>
      </c>
      <c r="AS94" s="22">
        <v>296</v>
      </c>
    </row>
    <row r="95" spans="1:45" s="22" customFormat="1" x14ac:dyDescent="0.25">
      <c r="A95" s="12" t="s">
        <v>224</v>
      </c>
      <c r="B95" s="13" t="s">
        <v>225</v>
      </c>
      <c r="C95" s="13">
        <v>328</v>
      </c>
      <c r="D95" s="13" t="s">
        <v>229</v>
      </c>
      <c r="E95" s="13" t="s">
        <v>230</v>
      </c>
      <c r="F95" s="13" t="s">
        <v>228</v>
      </c>
      <c r="G95" s="14">
        <v>3896.4029326666623</v>
      </c>
      <c r="H95" s="15">
        <v>0.56647991423814903</v>
      </c>
      <c r="I95" s="13" t="s">
        <v>228</v>
      </c>
      <c r="J95" s="16">
        <v>1453.4296884936516</v>
      </c>
      <c r="K95" s="17">
        <v>0.71109841202044477</v>
      </c>
      <c r="L95" s="44">
        <v>2249.8360129591392</v>
      </c>
      <c r="M95" s="17">
        <v>0.77990188914988634</v>
      </c>
      <c r="N95" s="16">
        <v>686</v>
      </c>
      <c r="O95" s="16">
        <v>686</v>
      </c>
      <c r="P95" s="16">
        <v>226</v>
      </c>
      <c r="Q95" s="13">
        <v>226</v>
      </c>
      <c r="R95" s="19">
        <v>0.32944606413994171</v>
      </c>
      <c r="S95" s="13">
        <v>509</v>
      </c>
      <c r="T95" s="13">
        <v>75</v>
      </c>
      <c r="U95" s="16">
        <v>506</v>
      </c>
      <c r="V95" s="16">
        <v>509</v>
      </c>
      <c r="W95" s="15">
        <v>0.6011787819253438</v>
      </c>
      <c r="X95" s="16">
        <f>+S95-U95</f>
        <v>3</v>
      </c>
      <c r="Y95" s="13">
        <v>500</v>
      </c>
      <c r="Z95" s="13">
        <v>500</v>
      </c>
      <c r="AA95" s="19">
        <f>N95/Y95</f>
        <v>1.3720000000000001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20">
        <f>V95/Y95</f>
        <v>1.018</v>
      </c>
      <c r="AQ95" s="14">
        <v>74.643874643874639</v>
      </c>
      <c r="AR95" s="21" t="s">
        <v>52</v>
      </c>
      <c r="AS95" s="22">
        <v>328</v>
      </c>
    </row>
    <row r="96" spans="1:45" s="22" customFormat="1" x14ac:dyDescent="0.25">
      <c r="A96" s="12" t="s">
        <v>200</v>
      </c>
      <c r="B96" s="13" t="s">
        <v>225</v>
      </c>
      <c r="C96" s="13">
        <v>300</v>
      </c>
      <c r="D96" s="13" t="s">
        <v>231</v>
      </c>
      <c r="E96" s="13" t="s">
        <v>232</v>
      </c>
      <c r="F96" s="13" t="s">
        <v>216</v>
      </c>
      <c r="G96" s="14">
        <v>2666.3424290574649</v>
      </c>
      <c r="H96" s="15">
        <v>0.36314000709536542</v>
      </c>
      <c r="I96" s="13" t="s">
        <v>216</v>
      </c>
      <c r="J96" s="16">
        <v>1109.5369429379029</v>
      </c>
      <c r="K96" s="17">
        <v>0.57147732551227959</v>
      </c>
      <c r="L96" s="44">
        <v>1726.3776333873002</v>
      </c>
      <c r="M96" s="17">
        <v>0.57333252966572668</v>
      </c>
      <c r="N96" s="16">
        <v>687</v>
      </c>
      <c r="O96" s="16">
        <v>687</v>
      </c>
      <c r="P96" s="16">
        <v>203</v>
      </c>
      <c r="Q96" s="13">
        <v>203</v>
      </c>
      <c r="R96" s="19">
        <v>0.29548762736535661</v>
      </c>
      <c r="S96" s="13">
        <v>390</v>
      </c>
      <c r="T96" s="13">
        <v>84</v>
      </c>
      <c r="U96" s="16">
        <v>391</v>
      </c>
      <c r="V96" s="16">
        <v>406</v>
      </c>
      <c r="W96" s="15">
        <v>0.54433497536945807</v>
      </c>
      <c r="X96" s="16">
        <f>+S96-U96</f>
        <v>-1</v>
      </c>
      <c r="Y96" s="13">
        <v>380</v>
      </c>
      <c r="Z96" s="13">
        <v>380</v>
      </c>
      <c r="AA96" s="19">
        <f>N96/Y96</f>
        <v>1.8078947368421052</v>
      </c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20">
        <f>V96/Y96</f>
        <v>1.0684210526315789</v>
      </c>
      <c r="AQ96" s="14">
        <v>56.624472573839661</v>
      </c>
      <c r="AR96" s="21" t="s">
        <v>52</v>
      </c>
      <c r="AS96" s="22">
        <v>300</v>
      </c>
    </row>
    <row r="97" spans="1:45" s="22" customFormat="1" ht="15.75" thickBot="1" x14ac:dyDescent="0.3">
      <c r="A97" s="23" t="s">
        <v>200</v>
      </c>
      <c r="B97" s="24" t="s">
        <v>225</v>
      </c>
      <c r="C97" s="24">
        <v>302</v>
      </c>
      <c r="D97" s="24" t="s">
        <v>233</v>
      </c>
      <c r="E97" s="24" t="s">
        <v>234</v>
      </c>
      <c r="F97" s="24" t="s">
        <v>216</v>
      </c>
      <c r="G97" s="25">
        <v>2666.3424290574649</v>
      </c>
      <c r="H97" s="26">
        <v>0.36314000709536542</v>
      </c>
      <c r="I97" s="24" t="s">
        <v>216</v>
      </c>
      <c r="J97" s="27">
        <v>1109.5369429379029</v>
      </c>
      <c r="K97" s="28">
        <v>0.57147732551227959</v>
      </c>
      <c r="L97" s="49">
        <v>1726.3776333873002</v>
      </c>
      <c r="M97" s="28">
        <v>0.57333252966572668</v>
      </c>
      <c r="N97" s="27">
        <f>+SUM(N94:N96)</f>
        <v>2266</v>
      </c>
      <c r="O97" s="27">
        <v>655</v>
      </c>
      <c r="P97" s="27">
        <f>+SUM(P94:P96)</f>
        <v>685</v>
      </c>
      <c r="Q97" s="24">
        <v>173</v>
      </c>
      <c r="R97" s="30">
        <f>P97/N97</f>
        <v>0.30229479258605474</v>
      </c>
      <c r="S97" s="24">
        <v>361</v>
      </c>
      <c r="T97" s="24">
        <v>65</v>
      </c>
      <c r="U97" s="27">
        <v>360</v>
      </c>
      <c r="V97" s="27">
        <v>417</v>
      </c>
      <c r="W97" s="26">
        <v>0.55064456721915289</v>
      </c>
      <c r="X97" s="16"/>
      <c r="Y97" s="24">
        <v>465</v>
      </c>
      <c r="Z97" s="24">
        <v>465</v>
      </c>
      <c r="AA97" s="30">
        <f>N97/Y97</f>
        <v>4.8731182795698924</v>
      </c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31">
        <f>V97/Y97</f>
        <v>0.89677419354838706</v>
      </c>
      <c r="AQ97" s="25">
        <v>51.111111111111114</v>
      </c>
      <c r="AR97" s="47" t="s">
        <v>52</v>
      </c>
      <c r="AS97" s="24">
        <v>302</v>
      </c>
    </row>
    <row r="98" spans="1:45" s="22" customFormat="1" ht="15.75" thickTop="1" x14ac:dyDescent="0.25">
      <c r="A98" s="12"/>
      <c r="B98" s="13"/>
      <c r="C98" s="13"/>
      <c r="D98" s="34" t="s">
        <v>235</v>
      </c>
      <c r="E98" s="13"/>
      <c r="F98" s="13"/>
      <c r="G98" s="14"/>
      <c r="H98" s="15"/>
      <c r="I98" s="13"/>
      <c r="J98" s="16"/>
      <c r="K98" s="17"/>
      <c r="L98" s="44"/>
      <c r="M98" s="17"/>
      <c r="N98" s="37">
        <f>SUM(N94:N97)</f>
        <v>4532</v>
      </c>
      <c r="O98" s="37">
        <f t="shared" ref="O98:P98" si="35">SUM(O94:O97)</f>
        <v>2028</v>
      </c>
      <c r="P98" s="37">
        <f t="shared" si="35"/>
        <v>1370</v>
      </c>
      <c r="Q98" s="34"/>
      <c r="R98" s="40">
        <f>P98/N98</f>
        <v>0.30229479258605474</v>
      </c>
      <c r="S98" s="34">
        <f>SUM(S94:S97)</f>
        <v>1696</v>
      </c>
      <c r="T98" s="34">
        <f t="shared" ref="T98:V98" si="36">SUM(T94:T97)</f>
        <v>290</v>
      </c>
      <c r="U98" s="37">
        <f t="shared" si="36"/>
        <v>1699</v>
      </c>
      <c r="V98" s="37">
        <f t="shared" si="36"/>
        <v>1797</v>
      </c>
      <c r="W98" s="36">
        <f>P98/V98</f>
        <v>0.76238174735670561</v>
      </c>
      <c r="X98" s="36"/>
      <c r="Y98" s="34">
        <f>SUM(Y94:Y97)</f>
        <v>1795</v>
      </c>
      <c r="Z98" s="34"/>
      <c r="AA98" s="40">
        <f>Y98/N98</f>
        <v>0.39607237422771402</v>
      </c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41">
        <f>V98/Y98</f>
        <v>1.0011142061281337</v>
      </c>
      <c r="AQ98" s="35">
        <v>58.958056764616778</v>
      </c>
      <c r="AR98" s="21"/>
    </row>
    <row r="99" spans="1:45" s="22" customFormat="1" x14ac:dyDescent="0.25">
      <c r="A99" s="12"/>
      <c r="B99" s="13"/>
      <c r="C99" s="13"/>
      <c r="D99" s="13"/>
      <c r="E99" s="13"/>
      <c r="F99" s="13"/>
      <c r="G99" s="14"/>
      <c r="H99" s="15"/>
      <c r="I99" s="13"/>
      <c r="J99" s="16"/>
      <c r="K99" s="17"/>
      <c r="L99" s="44"/>
      <c r="M99" s="17"/>
      <c r="N99" s="16"/>
      <c r="O99" s="16"/>
      <c r="P99" s="16"/>
      <c r="Q99" s="13"/>
      <c r="R99" s="19"/>
      <c r="S99" s="13"/>
      <c r="T99" s="13"/>
      <c r="U99" s="16"/>
      <c r="V99" s="16"/>
      <c r="W99" s="15"/>
      <c r="X99" s="15"/>
      <c r="Y99" s="13"/>
      <c r="Z99" s="13"/>
      <c r="AA99" s="19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20"/>
      <c r="AQ99" s="45"/>
      <c r="AR99" s="21"/>
    </row>
    <row r="100" spans="1:45" s="22" customFormat="1" ht="45" x14ac:dyDescent="0.25">
      <c r="A100" s="12" t="s">
        <v>224</v>
      </c>
      <c r="B100" s="13" t="s">
        <v>236</v>
      </c>
      <c r="C100" s="13">
        <v>201</v>
      </c>
      <c r="D100" s="50" t="s">
        <v>237</v>
      </c>
      <c r="E100" s="13" t="s">
        <v>238</v>
      </c>
      <c r="F100" s="13" t="s">
        <v>239</v>
      </c>
      <c r="G100" s="14">
        <v>1541.9886159993584</v>
      </c>
      <c r="H100" s="15">
        <v>1.1789823181925183</v>
      </c>
      <c r="I100" s="13" t="s">
        <v>239</v>
      </c>
      <c r="J100" s="16">
        <v>590.46415713011254</v>
      </c>
      <c r="K100" s="17">
        <v>1.0837386335990613</v>
      </c>
      <c r="L100" s="44">
        <v>883.06445886924644</v>
      </c>
      <c r="M100" s="17">
        <v>1.8652285083892117</v>
      </c>
      <c r="N100" s="16">
        <v>293</v>
      </c>
      <c r="O100" s="16">
        <v>293</v>
      </c>
      <c r="P100" s="16">
        <v>100</v>
      </c>
      <c r="Q100" s="13" t="e">
        <f>Q97+#REF!</f>
        <v>#REF!</v>
      </c>
      <c r="R100" s="19">
        <f>P100/N100</f>
        <v>0.34129692832764508</v>
      </c>
      <c r="S100" s="13">
        <v>360</v>
      </c>
      <c r="T100" s="13">
        <v>44</v>
      </c>
      <c r="U100" s="16">
        <v>334</v>
      </c>
      <c r="V100" s="16">
        <v>325</v>
      </c>
      <c r="W100" s="15" t="e">
        <v>#N/A</v>
      </c>
      <c r="X100" s="16">
        <f>+S100-U100</f>
        <v>26</v>
      </c>
      <c r="Y100" s="13">
        <v>350</v>
      </c>
      <c r="Z100" s="13"/>
      <c r="AA100" s="19">
        <f>N100/Y100</f>
        <v>0.83714285714285719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20">
        <f>V100/Y100</f>
        <v>0.9285714285714286</v>
      </c>
      <c r="AQ100" s="14">
        <v>86.96652719665272</v>
      </c>
      <c r="AR100" s="21" t="s">
        <v>87</v>
      </c>
      <c r="AS100" s="22">
        <v>201</v>
      </c>
    </row>
    <row r="101" spans="1:45" s="22" customFormat="1" x14ac:dyDescent="0.25">
      <c r="A101" s="12" t="s">
        <v>224</v>
      </c>
      <c r="B101" s="13" t="s">
        <v>236</v>
      </c>
      <c r="C101" s="13">
        <v>227</v>
      </c>
      <c r="D101" s="13" t="s">
        <v>240</v>
      </c>
      <c r="E101" s="13" t="s">
        <v>241</v>
      </c>
      <c r="F101" s="13" t="s">
        <v>239</v>
      </c>
      <c r="G101" s="14">
        <v>1541.9886159993584</v>
      </c>
      <c r="H101" s="15">
        <v>1.1789823181925183</v>
      </c>
      <c r="I101" s="13" t="s">
        <v>239</v>
      </c>
      <c r="J101" s="16">
        <v>590.46415713011254</v>
      </c>
      <c r="K101" s="17">
        <v>1.0837386335990613</v>
      </c>
      <c r="L101" s="44">
        <v>883.06445886924644</v>
      </c>
      <c r="M101" s="17">
        <v>1.8652285083892117</v>
      </c>
      <c r="N101" s="16">
        <v>413</v>
      </c>
      <c r="O101" s="16">
        <v>413</v>
      </c>
      <c r="P101" s="16">
        <v>133</v>
      </c>
      <c r="Q101" s="13">
        <v>133</v>
      </c>
      <c r="R101" s="19">
        <v>0.32203389830508472</v>
      </c>
      <c r="S101" s="13">
        <v>392</v>
      </c>
      <c r="T101" s="13">
        <v>61</v>
      </c>
      <c r="U101" s="16">
        <v>388</v>
      </c>
      <c r="V101" s="16">
        <v>396</v>
      </c>
      <c r="W101" s="15">
        <v>0.42424242424242425</v>
      </c>
      <c r="X101" s="16">
        <f>+S101-U101</f>
        <v>4</v>
      </c>
      <c r="Y101" s="13">
        <v>440</v>
      </c>
      <c r="Z101" s="13">
        <v>440</v>
      </c>
      <c r="AA101" s="19">
        <f>N101/Y101</f>
        <v>0.9386363636363636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20">
        <f>V101/Y101</f>
        <v>0.9</v>
      </c>
      <c r="AQ101" s="14">
        <v>40.110294117647058</v>
      </c>
      <c r="AR101" s="21" t="s">
        <v>68</v>
      </c>
      <c r="AS101" s="22">
        <v>227</v>
      </c>
    </row>
    <row r="102" spans="1:45" s="22" customFormat="1" x14ac:dyDescent="0.25">
      <c r="A102" s="12" t="s">
        <v>224</v>
      </c>
      <c r="B102" s="13" t="s">
        <v>236</v>
      </c>
      <c r="C102" s="13"/>
      <c r="D102" s="13" t="s">
        <v>307</v>
      </c>
      <c r="E102" s="13"/>
      <c r="F102" s="13" t="s">
        <v>239</v>
      </c>
      <c r="G102" s="14"/>
      <c r="H102" s="15"/>
      <c r="I102" s="13"/>
      <c r="J102" s="16">
        <v>590.46415713011254</v>
      </c>
      <c r="K102" s="17">
        <v>1.0837386335990613</v>
      </c>
      <c r="L102" s="44">
        <v>883.06445886924644</v>
      </c>
      <c r="M102" s="17">
        <v>1.8652285083892117</v>
      </c>
      <c r="N102" s="16">
        <v>217</v>
      </c>
      <c r="O102" s="16"/>
      <c r="P102" s="16">
        <v>68</v>
      </c>
      <c r="Q102" s="13"/>
      <c r="R102" s="19">
        <v>0.31336405529953915</v>
      </c>
      <c r="S102" s="13"/>
      <c r="T102" s="13"/>
      <c r="U102" s="16">
        <v>362</v>
      </c>
      <c r="V102" s="16">
        <v>377</v>
      </c>
      <c r="W102" s="15"/>
      <c r="X102" s="16"/>
      <c r="Y102" s="13">
        <v>470</v>
      </c>
      <c r="Z102" s="13"/>
      <c r="AA102" s="19">
        <f>N102/Y102</f>
        <v>0.46170212765957447</v>
      </c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20">
        <f>V102/Y102</f>
        <v>0.80212765957446808</v>
      </c>
      <c r="AQ102" s="14">
        <v>60</v>
      </c>
      <c r="AR102" s="21" t="s">
        <v>52</v>
      </c>
    </row>
    <row r="103" spans="1:45" s="22" customFormat="1" ht="15.75" thickBot="1" x14ac:dyDescent="0.3">
      <c r="A103" s="23" t="s">
        <v>224</v>
      </c>
      <c r="B103" s="24" t="s">
        <v>236</v>
      </c>
      <c r="C103" s="24">
        <v>204</v>
      </c>
      <c r="D103" s="24" t="s">
        <v>242</v>
      </c>
      <c r="E103" s="24" t="s">
        <v>243</v>
      </c>
      <c r="F103" s="24" t="s">
        <v>228</v>
      </c>
      <c r="G103" s="25">
        <v>3896.4029326666623</v>
      </c>
      <c r="H103" s="26">
        <v>0.56647991423814903</v>
      </c>
      <c r="I103" s="24" t="s">
        <v>228</v>
      </c>
      <c r="J103" s="27">
        <v>1453.4296884936516</v>
      </c>
      <c r="K103" s="28">
        <v>0.71109841202044477</v>
      </c>
      <c r="L103" s="49">
        <v>2249.8360129591392</v>
      </c>
      <c r="M103" s="28">
        <v>0.77990188914988634</v>
      </c>
      <c r="N103" s="27">
        <v>518</v>
      </c>
      <c r="O103" s="27">
        <v>518</v>
      </c>
      <c r="P103" s="27">
        <v>248</v>
      </c>
      <c r="Q103" s="24">
        <v>248</v>
      </c>
      <c r="R103" s="30">
        <v>0.47876447876447875</v>
      </c>
      <c r="S103" s="24">
        <v>473</v>
      </c>
      <c r="T103" s="24">
        <v>53</v>
      </c>
      <c r="U103" s="27">
        <v>473</v>
      </c>
      <c r="V103" s="27">
        <v>490</v>
      </c>
      <c r="W103" s="26">
        <v>0.5</v>
      </c>
      <c r="X103" s="16">
        <f>+S103-U103</f>
        <v>0</v>
      </c>
      <c r="Y103" s="24">
        <v>563</v>
      </c>
      <c r="Z103" s="24">
        <v>563</v>
      </c>
      <c r="AA103" s="30">
        <f>N103/Y103</f>
        <v>0.92007104795737127</v>
      </c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31">
        <f>V103/Y103</f>
        <v>0.87033747779751336</v>
      </c>
      <c r="AQ103" s="25">
        <v>52.297979797979799</v>
      </c>
      <c r="AR103" s="47" t="s">
        <v>52</v>
      </c>
      <c r="AS103" s="24">
        <v>204</v>
      </c>
    </row>
    <row r="104" spans="1:45" s="43" customFormat="1" ht="15.75" thickTop="1" x14ac:dyDescent="0.25">
      <c r="A104" s="33"/>
      <c r="B104" s="34"/>
      <c r="C104" s="34"/>
      <c r="D104" s="34" t="s">
        <v>244</v>
      </c>
      <c r="E104" s="34"/>
      <c r="F104" s="34"/>
      <c r="G104" s="35"/>
      <c r="H104" s="36"/>
      <c r="I104" s="34"/>
      <c r="J104" s="37"/>
      <c r="K104" s="38"/>
      <c r="L104" s="39"/>
      <c r="M104" s="38"/>
      <c r="N104" s="37">
        <f>SUM(N99:N103)</f>
        <v>1441</v>
      </c>
      <c r="O104" s="37">
        <f t="shared" ref="O104:P104" si="37">SUM(O99:O103)</f>
        <v>1224</v>
      </c>
      <c r="P104" s="37">
        <f t="shared" si="37"/>
        <v>549</v>
      </c>
      <c r="Q104" s="34"/>
      <c r="R104" s="40">
        <f>P104/N104</f>
        <v>0.38098542678695352</v>
      </c>
      <c r="S104" s="34">
        <f>SUM(S99:S103)</f>
        <v>1225</v>
      </c>
      <c r="T104" s="34">
        <f t="shared" ref="T104" si="38">SUM(T99:T103)</f>
        <v>158</v>
      </c>
      <c r="U104" s="37">
        <f>SUM(U100:U103)</f>
        <v>1557</v>
      </c>
      <c r="V104" s="37">
        <f>SUM(V100:V103)</f>
        <v>1588</v>
      </c>
      <c r="W104" s="36">
        <f>P104/V104</f>
        <v>0.34571788413098237</v>
      </c>
      <c r="X104" s="36"/>
      <c r="Y104" s="34">
        <f>SUM(Y99:Y103)</f>
        <v>1823</v>
      </c>
      <c r="Z104" s="34"/>
      <c r="AA104" s="40">
        <f>Y104/N104</f>
        <v>1.2650936849410133</v>
      </c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41"/>
      <c r="AQ104" s="35">
        <v>59.791600370759859</v>
      </c>
      <c r="AR104" s="48"/>
    </row>
    <row r="105" spans="1:45" s="22" customFormat="1" x14ac:dyDescent="0.25">
      <c r="A105" s="12"/>
      <c r="B105" s="13"/>
      <c r="C105" s="13"/>
      <c r="D105" s="13"/>
      <c r="E105" s="13"/>
      <c r="F105" s="13"/>
      <c r="G105" s="14"/>
      <c r="H105" s="15"/>
      <c r="I105" s="13"/>
      <c r="J105" s="16"/>
      <c r="K105" s="17"/>
      <c r="L105" s="44"/>
      <c r="M105" s="17"/>
      <c r="N105" s="16"/>
      <c r="O105" s="16"/>
      <c r="P105" s="16"/>
      <c r="Q105" s="13"/>
      <c r="R105" s="19"/>
      <c r="S105" s="13"/>
      <c r="T105" s="13"/>
      <c r="U105" s="16"/>
      <c r="V105" s="16"/>
      <c r="W105" s="15"/>
      <c r="X105" s="15"/>
      <c r="Y105" s="13"/>
      <c r="Z105" s="13"/>
      <c r="AA105" s="19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20"/>
      <c r="AQ105" s="45"/>
      <c r="AR105" s="21"/>
    </row>
    <row r="106" spans="1:45" s="22" customFormat="1" x14ac:dyDescent="0.25">
      <c r="A106" s="12" t="s">
        <v>245</v>
      </c>
      <c r="B106" s="13" t="s">
        <v>246</v>
      </c>
      <c r="C106" s="13">
        <v>232</v>
      </c>
      <c r="D106" s="13" t="s">
        <v>247</v>
      </c>
      <c r="E106" s="13" t="s">
        <v>248</v>
      </c>
      <c r="F106" s="13" t="s">
        <v>249</v>
      </c>
      <c r="G106" s="14">
        <v>825.04391677679678</v>
      </c>
      <c r="H106" s="15">
        <v>0.58200912737617938</v>
      </c>
      <c r="I106" s="13" t="s">
        <v>249</v>
      </c>
      <c r="J106" s="16">
        <v>352.07298878915361</v>
      </c>
      <c r="K106" s="17">
        <v>0.79994953362420984</v>
      </c>
      <c r="L106" s="44">
        <v>373.26587535606404</v>
      </c>
      <c r="M106" s="17">
        <v>0.61030047801060161</v>
      </c>
      <c r="N106" s="16">
        <v>201</v>
      </c>
      <c r="O106" s="16">
        <v>201</v>
      </c>
      <c r="P106" s="16">
        <v>160</v>
      </c>
      <c r="Q106" s="13">
        <v>160</v>
      </c>
      <c r="R106" s="19">
        <v>0.79601990049751248</v>
      </c>
      <c r="S106" s="13">
        <v>459</v>
      </c>
      <c r="T106" s="13">
        <v>17</v>
      </c>
      <c r="U106" s="16">
        <v>459</v>
      </c>
      <c r="V106" s="16">
        <v>470</v>
      </c>
      <c r="W106" s="15">
        <v>0.36595744680851061</v>
      </c>
      <c r="X106" s="16">
        <f>+S106-U106</f>
        <v>0</v>
      </c>
      <c r="Y106" s="13">
        <v>415</v>
      </c>
      <c r="Z106" s="13">
        <v>415</v>
      </c>
      <c r="AA106" s="19">
        <f>N106/Y106</f>
        <v>0.48433734939759038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20">
        <f>V106/Y106</f>
        <v>1.1325301204819278</v>
      </c>
      <c r="AQ106" s="14">
        <v>85.280898876404493</v>
      </c>
      <c r="AR106" s="21" t="s">
        <v>87</v>
      </c>
      <c r="AS106" s="22">
        <v>232</v>
      </c>
    </row>
    <row r="107" spans="1:45" s="22" customFormat="1" x14ac:dyDescent="0.25">
      <c r="A107" s="12" t="s">
        <v>245</v>
      </c>
      <c r="B107" s="13" t="s">
        <v>246</v>
      </c>
      <c r="C107" s="13">
        <v>258</v>
      </c>
      <c r="D107" s="13" t="s">
        <v>250</v>
      </c>
      <c r="E107" s="13" t="s">
        <v>251</v>
      </c>
      <c r="F107" s="13" t="s">
        <v>249</v>
      </c>
      <c r="G107" s="14">
        <v>825.04391677679678</v>
      </c>
      <c r="H107" s="15">
        <v>0.58200912737617938</v>
      </c>
      <c r="I107" s="13" t="s">
        <v>249</v>
      </c>
      <c r="J107" s="16">
        <v>352.07298878915361</v>
      </c>
      <c r="K107" s="17">
        <v>0.79994953362420984</v>
      </c>
      <c r="L107" s="44">
        <v>373.26587535606404</v>
      </c>
      <c r="M107" s="17">
        <v>0.61030047801060161</v>
      </c>
      <c r="N107" s="16">
        <v>103</v>
      </c>
      <c r="O107" s="16">
        <v>103</v>
      </c>
      <c r="P107" s="16">
        <v>48</v>
      </c>
      <c r="Q107" s="13">
        <v>48</v>
      </c>
      <c r="R107" s="19">
        <v>0.46601941747572817</v>
      </c>
      <c r="S107" s="13">
        <v>273</v>
      </c>
      <c r="T107" s="13">
        <v>20</v>
      </c>
      <c r="U107" s="16">
        <v>273</v>
      </c>
      <c r="V107" s="16">
        <v>287</v>
      </c>
      <c r="W107" s="15">
        <v>0.18118466898954705</v>
      </c>
      <c r="X107" s="16">
        <f>+S107-U107</f>
        <v>0</v>
      </c>
      <c r="Y107" s="13">
        <v>325</v>
      </c>
      <c r="Z107" s="13">
        <v>325</v>
      </c>
      <c r="AA107" s="19">
        <f>N107/Y107</f>
        <v>0.31692307692307692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20">
        <f>V107/Y107</f>
        <v>0.88307692307692309</v>
      </c>
      <c r="AQ107" s="14">
        <v>72.131147540983605</v>
      </c>
      <c r="AR107" s="21" t="s">
        <v>52</v>
      </c>
      <c r="AS107" s="22">
        <v>258</v>
      </c>
    </row>
    <row r="108" spans="1:45" s="22" customFormat="1" ht="45.75" thickBot="1" x14ac:dyDescent="0.3">
      <c r="A108" s="23" t="s">
        <v>245</v>
      </c>
      <c r="B108" s="24" t="s">
        <v>246</v>
      </c>
      <c r="C108" s="24">
        <v>292</v>
      </c>
      <c r="D108" s="60" t="s">
        <v>252</v>
      </c>
      <c r="E108" s="24" t="s">
        <v>253</v>
      </c>
      <c r="F108" s="24" t="s">
        <v>249</v>
      </c>
      <c r="G108" s="25">
        <v>825.04391677679678</v>
      </c>
      <c r="H108" s="26">
        <v>0.58200912737617938</v>
      </c>
      <c r="I108" s="24" t="s">
        <v>249</v>
      </c>
      <c r="J108" s="27">
        <v>352.07298878915361</v>
      </c>
      <c r="K108" s="28">
        <v>0.79994953362420984</v>
      </c>
      <c r="L108" s="49">
        <v>373.26587535606404</v>
      </c>
      <c r="M108" s="28">
        <v>0.61030047801060161</v>
      </c>
      <c r="N108" s="27">
        <v>259</v>
      </c>
      <c r="O108" s="27">
        <v>259</v>
      </c>
      <c r="P108" s="27">
        <v>203</v>
      </c>
      <c r="Q108" s="24">
        <v>203</v>
      </c>
      <c r="R108" s="30">
        <v>0.78378378378378377</v>
      </c>
      <c r="S108" s="24">
        <v>481</v>
      </c>
      <c r="T108" s="24">
        <v>27</v>
      </c>
      <c r="U108" s="27">
        <v>334</v>
      </c>
      <c r="V108" s="27">
        <v>336</v>
      </c>
      <c r="W108" s="26">
        <v>0.38729198184568836</v>
      </c>
      <c r="X108" s="16">
        <f>+S108-U108</f>
        <v>147</v>
      </c>
      <c r="Y108" s="24">
        <v>324</v>
      </c>
      <c r="Z108" s="24">
        <v>324</v>
      </c>
      <c r="AA108" s="30">
        <f>N108/Y108</f>
        <v>0.79938271604938271</v>
      </c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31">
        <f>V108/Y108</f>
        <v>1.037037037037037</v>
      </c>
      <c r="AQ108" s="25">
        <v>86.96652719665272</v>
      </c>
      <c r="AR108" s="47" t="s">
        <v>87</v>
      </c>
      <c r="AS108" s="24">
        <v>292</v>
      </c>
    </row>
    <row r="109" spans="1:45" s="43" customFormat="1" ht="15.75" thickTop="1" x14ac:dyDescent="0.25">
      <c r="A109" s="33"/>
      <c r="B109" s="34"/>
      <c r="C109" s="34"/>
      <c r="D109" s="34" t="s">
        <v>254</v>
      </c>
      <c r="E109" s="34"/>
      <c r="F109" s="34"/>
      <c r="G109" s="35"/>
      <c r="H109" s="36"/>
      <c r="I109" s="34"/>
      <c r="J109" s="37"/>
      <c r="K109" s="38"/>
      <c r="L109" s="39"/>
      <c r="M109" s="38"/>
      <c r="N109" s="37">
        <f>SUM(N105:N108)</f>
        <v>563</v>
      </c>
      <c r="O109" s="37">
        <f t="shared" ref="O109:P109" si="39">SUM(O105:O108)</f>
        <v>563</v>
      </c>
      <c r="P109" s="37">
        <f t="shared" si="39"/>
        <v>411</v>
      </c>
      <c r="Q109" s="34"/>
      <c r="R109" s="40">
        <f>P109/N109</f>
        <v>0.73001776198934276</v>
      </c>
      <c r="S109" s="34">
        <f>SUM(S105:S108)</f>
        <v>1213</v>
      </c>
      <c r="T109" s="34">
        <f t="shared" ref="T109:V109" si="40">SUM(T105:T108)</f>
        <v>64</v>
      </c>
      <c r="U109" s="37">
        <f t="shared" si="40"/>
        <v>1066</v>
      </c>
      <c r="V109" s="37">
        <f t="shared" si="40"/>
        <v>1093</v>
      </c>
      <c r="W109" s="36">
        <f>P109/V109</f>
        <v>0.37602927721866425</v>
      </c>
      <c r="X109" s="36"/>
      <c r="Y109" s="34">
        <f>SUM(Y105:Y108)</f>
        <v>1064</v>
      </c>
      <c r="Z109" s="34"/>
      <c r="AA109" s="40">
        <f>Y109/N109</f>
        <v>1.8898756660746003</v>
      </c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41">
        <f>V109/Y109</f>
        <v>1.0272556390977443</v>
      </c>
      <c r="AQ109" s="35">
        <v>81.459524538013611</v>
      </c>
      <c r="AR109" s="48"/>
    </row>
    <row r="110" spans="1:45" s="22" customFormat="1" x14ac:dyDescent="0.25">
      <c r="A110" s="12"/>
      <c r="B110" s="13"/>
      <c r="C110" s="13"/>
      <c r="D110" s="13"/>
      <c r="E110" s="13"/>
      <c r="F110" s="13"/>
      <c r="G110" s="14"/>
      <c r="H110" s="15"/>
      <c r="I110" s="13"/>
      <c r="J110" s="16"/>
      <c r="K110" s="17"/>
      <c r="L110" s="44"/>
      <c r="M110" s="17"/>
      <c r="N110" s="16"/>
      <c r="O110" s="16"/>
      <c r="P110" s="16"/>
      <c r="Q110" s="13"/>
      <c r="R110" s="19"/>
      <c r="S110" s="13"/>
      <c r="T110" s="13"/>
      <c r="U110" s="16"/>
      <c r="V110" s="16"/>
      <c r="W110" s="15"/>
      <c r="X110" s="15"/>
      <c r="Y110" s="13"/>
      <c r="Z110" s="13"/>
      <c r="AA110" s="19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20"/>
      <c r="AQ110" s="45"/>
      <c r="AR110" s="21"/>
    </row>
    <row r="111" spans="1:45" s="22" customFormat="1" x14ac:dyDescent="0.25">
      <c r="A111" s="12" t="s">
        <v>200</v>
      </c>
      <c r="B111" s="13" t="s">
        <v>255</v>
      </c>
      <c r="C111" s="13">
        <v>261</v>
      </c>
      <c r="D111" s="13" t="s">
        <v>256</v>
      </c>
      <c r="E111" s="13" t="s">
        <v>257</v>
      </c>
      <c r="F111" s="13" t="s">
        <v>258</v>
      </c>
      <c r="G111" s="14">
        <v>-154.55829709179852</v>
      </c>
      <c r="H111" s="15">
        <v>-4.8541294502737871E-2</v>
      </c>
      <c r="I111" s="13" t="s">
        <v>258</v>
      </c>
      <c r="J111" s="16">
        <v>-250.86613485399937</v>
      </c>
      <c r="K111" s="17">
        <v>-0.33874827815136405</v>
      </c>
      <c r="L111" s="44">
        <v>-217.67016223779956</v>
      </c>
      <c r="M111" s="17">
        <v>-0.13891647036008328</v>
      </c>
      <c r="N111" s="16">
        <v>666</v>
      </c>
      <c r="O111" s="16">
        <v>666</v>
      </c>
      <c r="P111" s="16">
        <v>621</v>
      </c>
      <c r="Q111" s="13">
        <v>621</v>
      </c>
      <c r="R111" s="19">
        <v>0.93243243243243246</v>
      </c>
      <c r="S111" s="13">
        <v>690</v>
      </c>
      <c r="T111" s="13">
        <v>20</v>
      </c>
      <c r="U111" s="16">
        <v>689</v>
      </c>
      <c r="V111" s="16">
        <v>689</v>
      </c>
      <c r="W111" s="15">
        <v>0.86937590711175616</v>
      </c>
      <c r="X111" s="16">
        <f>+S111-U111</f>
        <v>1</v>
      </c>
      <c r="Y111" s="13">
        <v>516</v>
      </c>
      <c r="Z111" s="13">
        <v>636</v>
      </c>
      <c r="AA111" s="19">
        <f>N111/Y111</f>
        <v>1.2906976744186047</v>
      </c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20">
        <f>V111/Y111</f>
        <v>1.3352713178294573</v>
      </c>
      <c r="AQ111" s="14">
        <v>92.657856093979447</v>
      </c>
      <c r="AR111" s="21" t="s">
        <v>87</v>
      </c>
      <c r="AS111" s="22">
        <v>261</v>
      </c>
    </row>
    <row r="112" spans="1:45" s="22" customFormat="1" x14ac:dyDescent="0.25">
      <c r="A112" s="12" t="s">
        <v>245</v>
      </c>
      <c r="B112" s="13" t="s">
        <v>255</v>
      </c>
      <c r="C112" s="13">
        <v>254</v>
      </c>
      <c r="D112" s="13" t="s">
        <v>259</v>
      </c>
      <c r="E112" s="13" t="s">
        <v>260</v>
      </c>
      <c r="F112" s="13" t="s">
        <v>261</v>
      </c>
      <c r="G112" s="14">
        <v>616.5379359322942</v>
      </c>
      <c r="H112" s="15">
        <v>0.29386558701689452</v>
      </c>
      <c r="I112" s="13" t="s">
        <v>261</v>
      </c>
      <c r="J112" s="16">
        <v>127.711944418097</v>
      </c>
      <c r="K112" s="17">
        <v>0.22143610409141143</v>
      </c>
      <c r="L112" s="44">
        <v>252.99899151419754</v>
      </c>
      <c r="M112" s="17">
        <v>0.25311719724531107</v>
      </c>
      <c r="N112" s="16">
        <v>588</v>
      </c>
      <c r="O112" s="16">
        <v>588</v>
      </c>
      <c r="P112" s="16">
        <v>554</v>
      </c>
      <c r="Q112" s="13">
        <v>554</v>
      </c>
      <c r="R112" s="19">
        <v>0.94217687074829937</v>
      </c>
      <c r="S112" s="13">
        <v>601</v>
      </c>
      <c r="T112" s="13">
        <v>19</v>
      </c>
      <c r="U112" s="16">
        <v>599</v>
      </c>
      <c r="V112" s="16">
        <v>627</v>
      </c>
      <c r="W112" s="15">
        <v>0.91866028708133973</v>
      </c>
      <c r="X112" s="16">
        <f>+S112-U112</f>
        <v>2</v>
      </c>
      <c r="Y112" s="13">
        <v>570</v>
      </c>
      <c r="Z112" s="13">
        <v>570</v>
      </c>
      <c r="AA112" s="19">
        <f>N112/Y112</f>
        <v>1.0315789473684212</v>
      </c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20">
        <f>V112/Y112</f>
        <v>1.1000000000000001</v>
      </c>
      <c r="AQ112" s="14">
        <v>97.356115107913666</v>
      </c>
      <c r="AR112" s="21" t="s">
        <v>87</v>
      </c>
      <c r="AS112" s="22">
        <v>254</v>
      </c>
    </row>
    <row r="113" spans="1:45" s="22" customFormat="1" ht="15.75" thickBot="1" x14ac:dyDescent="0.3">
      <c r="A113" s="23" t="s">
        <v>245</v>
      </c>
      <c r="B113" s="24" t="s">
        <v>255</v>
      </c>
      <c r="C113" s="24">
        <v>287</v>
      </c>
      <c r="D113" s="24" t="s">
        <v>262</v>
      </c>
      <c r="E113" s="24" t="s">
        <v>263</v>
      </c>
      <c r="F113" s="24" t="s">
        <v>264</v>
      </c>
      <c r="G113" s="25">
        <v>474.427564284852</v>
      </c>
      <c r="H113" s="26">
        <v>0.40147885612664119</v>
      </c>
      <c r="I113" s="24" t="s">
        <v>264</v>
      </c>
      <c r="J113" s="27">
        <v>225.52570766254576</v>
      </c>
      <c r="K113" s="28">
        <v>0.6971967158591722</v>
      </c>
      <c r="L113" s="49">
        <v>161.8728566223067</v>
      </c>
      <c r="M113" s="28">
        <v>0.29935266221163592</v>
      </c>
      <c r="N113" s="27">
        <v>520</v>
      </c>
      <c r="O113" s="27">
        <v>520</v>
      </c>
      <c r="P113" s="27">
        <v>472</v>
      </c>
      <c r="Q113" s="24">
        <v>472</v>
      </c>
      <c r="R113" s="30">
        <v>0.90769230769230769</v>
      </c>
      <c r="S113" s="24">
        <v>570</v>
      </c>
      <c r="T113" s="24">
        <v>20</v>
      </c>
      <c r="U113" s="27">
        <v>572</v>
      </c>
      <c r="V113" s="27">
        <v>626</v>
      </c>
      <c r="W113" s="26">
        <v>0.8514376996805112</v>
      </c>
      <c r="X113" s="16">
        <f>+S113-U113</f>
        <v>-2</v>
      </c>
      <c r="Y113" s="24">
        <v>488</v>
      </c>
      <c r="Z113" s="24">
        <v>588</v>
      </c>
      <c r="AA113" s="30">
        <f>N113/Y113</f>
        <v>1.0655737704918034</v>
      </c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31">
        <f>V113/Y113</f>
        <v>1.2827868852459017</v>
      </c>
      <c r="AQ113" s="25">
        <v>86.049149338374292</v>
      </c>
      <c r="AR113" s="47" t="s">
        <v>87</v>
      </c>
      <c r="AS113" s="24">
        <v>287</v>
      </c>
    </row>
    <row r="114" spans="1:45" s="43" customFormat="1" ht="15.75" thickTop="1" x14ac:dyDescent="0.25">
      <c r="A114" s="33"/>
      <c r="B114" s="34"/>
      <c r="C114" s="34"/>
      <c r="D114" s="34" t="s">
        <v>265</v>
      </c>
      <c r="E114" s="34"/>
      <c r="F114" s="34"/>
      <c r="G114" s="35"/>
      <c r="H114" s="36"/>
      <c r="I114" s="34"/>
      <c r="J114" s="37"/>
      <c r="K114" s="38"/>
      <c r="L114" s="39"/>
      <c r="M114" s="38"/>
      <c r="N114" s="37">
        <f>SUM(N110:N113)</f>
        <v>1774</v>
      </c>
      <c r="O114" s="37">
        <f t="shared" ref="O114:P114" si="41">SUM(O110:O113)</f>
        <v>1774</v>
      </c>
      <c r="P114" s="37">
        <f t="shared" si="41"/>
        <v>1647</v>
      </c>
      <c r="Q114" s="34"/>
      <c r="R114" s="40">
        <f>P114/N114</f>
        <v>0.9284103720405863</v>
      </c>
      <c r="S114" s="34">
        <f>SUM(S110:S113)</f>
        <v>1861</v>
      </c>
      <c r="T114" s="34">
        <f t="shared" ref="T114:V114" si="42">SUM(T110:T113)</f>
        <v>59</v>
      </c>
      <c r="U114" s="37">
        <f t="shared" si="42"/>
        <v>1860</v>
      </c>
      <c r="V114" s="37">
        <f t="shared" si="42"/>
        <v>1942</v>
      </c>
      <c r="W114" s="36">
        <f>P114/V114</f>
        <v>0.84809474768280124</v>
      </c>
      <c r="X114" s="36"/>
      <c r="Y114" s="34">
        <f>SUM(Y110:Y113)</f>
        <v>1574</v>
      </c>
      <c r="Z114" s="34"/>
      <c r="AA114" s="40">
        <f>Y114/N114</f>
        <v>0.887260428410372</v>
      </c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41">
        <f>V114/Y114</f>
        <v>1.2337992376111817</v>
      </c>
      <c r="AQ114" s="35">
        <v>92.02104018008913</v>
      </c>
      <c r="AR114" s="48"/>
    </row>
    <row r="115" spans="1:45" s="22" customFormat="1" x14ac:dyDescent="0.25">
      <c r="A115" s="12"/>
      <c r="B115" s="13"/>
      <c r="C115" s="13"/>
      <c r="D115" s="13"/>
      <c r="E115" s="13"/>
      <c r="F115" s="13"/>
      <c r="G115" s="14"/>
      <c r="H115" s="15"/>
      <c r="I115" s="13"/>
      <c r="J115" s="16"/>
      <c r="K115" s="17"/>
      <c r="L115" s="44"/>
      <c r="M115" s="17"/>
      <c r="N115" s="16"/>
      <c r="O115" s="16"/>
      <c r="P115" s="16"/>
      <c r="Q115" s="13"/>
      <c r="R115" s="19"/>
      <c r="S115" s="13"/>
      <c r="T115" s="13"/>
      <c r="U115" s="16"/>
      <c r="V115" s="16"/>
      <c r="W115" s="15"/>
      <c r="X115" s="15"/>
      <c r="Y115" s="13"/>
      <c r="Z115" s="13"/>
      <c r="AA115" s="19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20"/>
      <c r="AQ115" s="45"/>
      <c r="AR115" s="21"/>
    </row>
    <row r="116" spans="1:45" s="22" customFormat="1" x14ac:dyDescent="0.25">
      <c r="A116" s="12" t="s">
        <v>245</v>
      </c>
      <c r="B116" s="13" t="s">
        <v>266</v>
      </c>
      <c r="C116" s="13">
        <v>272</v>
      </c>
      <c r="D116" s="13" t="s">
        <v>267</v>
      </c>
      <c r="E116" s="13" t="s">
        <v>268</v>
      </c>
      <c r="F116" s="13" t="s">
        <v>269</v>
      </c>
      <c r="G116" s="14">
        <v>207.82630683813886</v>
      </c>
      <c r="H116" s="15">
        <v>8.3558677398244158E-2</v>
      </c>
      <c r="I116" s="13" t="s">
        <v>269</v>
      </c>
      <c r="J116" s="16">
        <v>55.415927731040256</v>
      </c>
      <c r="K116" s="17">
        <v>0.10225661567184</v>
      </c>
      <c r="L116" s="44">
        <v>-113.97462089290161</v>
      </c>
      <c r="M116" s="17">
        <v>-9.125050710783697E-2</v>
      </c>
      <c r="N116" s="16">
        <v>342</v>
      </c>
      <c r="O116" s="16">
        <v>342</v>
      </c>
      <c r="P116" s="16">
        <v>317</v>
      </c>
      <c r="Q116" s="13">
        <v>317</v>
      </c>
      <c r="R116" s="19">
        <v>0.92690058479532167</v>
      </c>
      <c r="S116" s="13">
        <v>374</v>
      </c>
      <c r="T116" s="13">
        <v>13</v>
      </c>
      <c r="U116" s="16">
        <v>375</v>
      </c>
      <c r="V116" s="16">
        <v>381</v>
      </c>
      <c r="W116" s="15">
        <v>0.85301837270341208</v>
      </c>
      <c r="X116" s="16">
        <f>+S116-U116</f>
        <v>-1</v>
      </c>
      <c r="Y116" s="13">
        <v>320</v>
      </c>
      <c r="Z116" s="13">
        <v>360</v>
      </c>
      <c r="AA116" s="19">
        <f>N116/Y116</f>
        <v>1.0687500000000001</v>
      </c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20">
        <f>V116/Y116</f>
        <v>1.190625</v>
      </c>
      <c r="AQ116" s="14">
        <v>95.853658536585371</v>
      </c>
      <c r="AR116" s="21" t="s">
        <v>87</v>
      </c>
      <c r="AS116" s="22">
        <v>272</v>
      </c>
    </row>
    <row r="117" spans="1:45" s="22" customFormat="1" x14ac:dyDescent="0.25">
      <c r="A117" s="12" t="s">
        <v>245</v>
      </c>
      <c r="B117" s="13" t="s">
        <v>266</v>
      </c>
      <c r="C117" s="13">
        <v>273</v>
      </c>
      <c r="D117" s="13" t="s">
        <v>270</v>
      </c>
      <c r="E117" s="13" t="s">
        <v>271</v>
      </c>
      <c r="F117" s="13" t="s">
        <v>269</v>
      </c>
      <c r="G117" s="14">
        <v>207.82630683813886</v>
      </c>
      <c r="H117" s="15">
        <v>8.3558677398244158E-2</v>
      </c>
      <c r="I117" s="13" t="s">
        <v>269</v>
      </c>
      <c r="J117" s="16">
        <v>55.415927731040256</v>
      </c>
      <c r="K117" s="17">
        <v>0.10225661567184</v>
      </c>
      <c r="L117" s="44">
        <v>-113.97462089290161</v>
      </c>
      <c r="M117" s="17">
        <v>-9.125050710783697E-2</v>
      </c>
      <c r="N117" s="16">
        <v>274</v>
      </c>
      <c r="O117" s="16">
        <v>274</v>
      </c>
      <c r="P117" s="16">
        <v>251</v>
      </c>
      <c r="Q117" s="13">
        <v>251</v>
      </c>
      <c r="R117" s="19">
        <v>0.91605839416058399</v>
      </c>
      <c r="S117" s="13">
        <v>286</v>
      </c>
      <c r="T117" s="13">
        <v>12</v>
      </c>
      <c r="U117" s="16">
        <v>286</v>
      </c>
      <c r="V117" s="16">
        <v>287</v>
      </c>
      <c r="W117" s="15">
        <v>0.86759581881533099</v>
      </c>
      <c r="X117" s="16">
        <f>+S117-U117</f>
        <v>0</v>
      </c>
      <c r="Y117" s="13">
        <v>370</v>
      </c>
      <c r="Z117" s="13">
        <v>370</v>
      </c>
      <c r="AA117" s="19">
        <f>N117/Y117</f>
        <v>0.74054054054054053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20">
        <f>V117/Y117</f>
        <v>0.77567567567567564</v>
      </c>
      <c r="AQ117" s="14">
        <v>94.732142857142861</v>
      </c>
      <c r="AR117" s="21" t="s">
        <v>87</v>
      </c>
      <c r="AS117" s="22">
        <v>273</v>
      </c>
    </row>
    <row r="118" spans="1:45" s="22" customFormat="1" ht="15.75" thickBot="1" x14ac:dyDescent="0.3">
      <c r="A118" s="23" t="s">
        <v>245</v>
      </c>
      <c r="B118" s="24" t="s">
        <v>266</v>
      </c>
      <c r="C118" s="24">
        <v>321</v>
      </c>
      <c r="D118" s="24" t="s">
        <v>272</v>
      </c>
      <c r="E118" s="24" t="s">
        <v>273</v>
      </c>
      <c r="F118" s="24" t="s">
        <v>274</v>
      </c>
      <c r="G118" s="25">
        <v>1341.8541998151477</v>
      </c>
      <c r="H118" s="26">
        <v>0.92878915497662062</v>
      </c>
      <c r="I118" s="24" t="s">
        <v>274</v>
      </c>
      <c r="J118" s="27">
        <v>657.36171737547659</v>
      </c>
      <c r="K118" s="28">
        <v>1.4904775686965077</v>
      </c>
      <c r="L118" s="49">
        <v>608.90748243967141</v>
      </c>
      <c r="M118" s="28">
        <v>1.0017710226027818</v>
      </c>
      <c r="N118" s="27">
        <v>374</v>
      </c>
      <c r="O118" s="27">
        <v>374</v>
      </c>
      <c r="P118" s="27">
        <v>313</v>
      </c>
      <c r="Q118" s="24">
        <v>313</v>
      </c>
      <c r="R118" s="30">
        <v>0.83689839572192515</v>
      </c>
      <c r="S118" s="24">
        <v>369</v>
      </c>
      <c r="T118" s="24">
        <v>21</v>
      </c>
      <c r="U118" s="27">
        <v>368</v>
      </c>
      <c r="V118" s="27">
        <v>381</v>
      </c>
      <c r="W118" s="26">
        <v>0.80839895013123364</v>
      </c>
      <c r="X118" s="16">
        <f>+S118-U118</f>
        <v>1</v>
      </c>
      <c r="Y118" s="24">
        <v>320</v>
      </c>
      <c r="Z118" s="24">
        <v>320</v>
      </c>
      <c r="AA118" s="30">
        <f>N118/Y118</f>
        <v>1.16875</v>
      </c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31">
        <f>V118/Y118</f>
        <v>1.190625</v>
      </c>
      <c r="AQ118" s="25">
        <v>91.023622047244089</v>
      </c>
      <c r="AR118" s="47" t="s">
        <v>87</v>
      </c>
      <c r="AS118" s="24">
        <v>321</v>
      </c>
    </row>
    <row r="119" spans="1:45" s="43" customFormat="1" ht="15.75" thickTop="1" x14ac:dyDescent="0.25">
      <c r="A119" s="33"/>
      <c r="B119" s="34"/>
      <c r="C119" s="34"/>
      <c r="D119" s="34" t="s">
        <v>275</v>
      </c>
      <c r="E119" s="34"/>
      <c r="F119" s="34"/>
      <c r="G119" s="35"/>
      <c r="H119" s="36"/>
      <c r="I119" s="34"/>
      <c r="J119" s="37"/>
      <c r="K119" s="38"/>
      <c r="L119" s="39"/>
      <c r="M119" s="38"/>
      <c r="N119" s="37">
        <f>SUM(N115:N118)</f>
        <v>990</v>
      </c>
      <c r="O119" s="37">
        <f t="shared" ref="O119:P119" si="43">SUM(O115:O118)</f>
        <v>990</v>
      </c>
      <c r="P119" s="37">
        <f t="shared" si="43"/>
        <v>881</v>
      </c>
      <c r="Q119" s="34"/>
      <c r="R119" s="40">
        <f>P119/N119</f>
        <v>0.88989898989898986</v>
      </c>
      <c r="S119" s="34">
        <f>SUM(S115:S118)</f>
        <v>1029</v>
      </c>
      <c r="T119" s="34">
        <f t="shared" ref="T119:V119" si="44">SUM(T115:T118)</f>
        <v>46</v>
      </c>
      <c r="U119" s="37">
        <f t="shared" si="44"/>
        <v>1029</v>
      </c>
      <c r="V119" s="37">
        <f t="shared" si="44"/>
        <v>1049</v>
      </c>
      <c r="W119" s="36">
        <f>P119/V119</f>
        <v>0.83984747378455671</v>
      </c>
      <c r="X119" s="36"/>
      <c r="Y119" s="34">
        <f>SUM(Y115:Y118)</f>
        <v>1010</v>
      </c>
      <c r="Z119" s="34"/>
      <c r="AA119" s="40">
        <f>Y119/N119</f>
        <v>1.0202020202020201</v>
      </c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41">
        <f>V119/Y119</f>
        <v>1.0386138613861386</v>
      </c>
      <c r="AQ119" s="35">
        <v>93.869807813657431</v>
      </c>
      <c r="AR119" s="48"/>
    </row>
    <row r="120" spans="1:45" s="22" customFormat="1" x14ac:dyDescent="0.25">
      <c r="A120" s="12"/>
      <c r="B120" s="13"/>
      <c r="C120" s="13"/>
      <c r="D120" s="13"/>
      <c r="E120" s="13"/>
      <c r="F120" s="13"/>
      <c r="G120" s="14"/>
      <c r="H120" s="15"/>
      <c r="I120" s="13"/>
      <c r="J120" s="16"/>
      <c r="K120" s="17"/>
      <c r="L120" s="44"/>
      <c r="M120" s="17"/>
      <c r="N120" s="16"/>
      <c r="O120" s="16"/>
      <c r="P120" s="16"/>
      <c r="Q120" s="13"/>
      <c r="R120" s="19"/>
      <c r="S120" s="13"/>
      <c r="T120" s="13"/>
      <c r="U120" s="16"/>
      <c r="V120" s="16"/>
      <c r="W120" s="15"/>
      <c r="X120" s="15"/>
      <c r="Y120" s="13"/>
      <c r="Z120" s="13"/>
      <c r="AA120" s="19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20"/>
      <c r="AQ120" s="45"/>
      <c r="AR120" s="21"/>
    </row>
    <row r="121" spans="1:45" s="22" customFormat="1" x14ac:dyDescent="0.25">
      <c r="A121" s="12" t="s">
        <v>276</v>
      </c>
      <c r="B121" s="13" t="s">
        <v>277</v>
      </c>
      <c r="C121" s="13">
        <v>252</v>
      </c>
      <c r="D121" s="13" t="s">
        <v>278</v>
      </c>
      <c r="E121" s="13" t="s">
        <v>279</v>
      </c>
      <c r="F121" s="13" t="s">
        <v>280</v>
      </c>
      <c r="G121" s="14">
        <v>903.91501323225475</v>
      </c>
      <c r="H121" s="15">
        <v>0.54650242637983959</v>
      </c>
      <c r="I121" s="13" t="s">
        <v>280</v>
      </c>
      <c r="J121" s="16">
        <v>237.65652748313664</v>
      </c>
      <c r="K121" s="17">
        <v>0.38393623179828212</v>
      </c>
      <c r="L121" s="44">
        <v>523.25848574911811</v>
      </c>
      <c r="M121" s="17">
        <v>0.77519775666536017</v>
      </c>
      <c r="N121" s="16">
        <v>144</v>
      </c>
      <c r="O121" s="16">
        <v>144</v>
      </c>
      <c r="P121" s="16">
        <v>127</v>
      </c>
      <c r="Q121" s="13">
        <v>127</v>
      </c>
      <c r="R121" s="19">
        <v>0.88194444444444442</v>
      </c>
      <c r="S121" s="13">
        <v>333</v>
      </c>
      <c r="T121" s="13">
        <v>12</v>
      </c>
      <c r="U121" s="16">
        <v>332</v>
      </c>
      <c r="V121" s="16">
        <v>334</v>
      </c>
      <c r="W121" s="15">
        <v>0</v>
      </c>
      <c r="X121" s="16">
        <f>+S121-U121</f>
        <v>1</v>
      </c>
      <c r="Y121" s="13">
        <v>330</v>
      </c>
      <c r="Z121" s="13">
        <v>350</v>
      </c>
      <c r="AA121" s="19">
        <f>N121/Y121</f>
        <v>0.43636363636363634</v>
      </c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20">
        <f>V121/Y121</f>
        <v>1.0121212121212122</v>
      </c>
      <c r="AQ121" s="14">
        <v>81.098901098901095</v>
      </c>
      <c r="AR121" s="21" t="s">
        <v>87</v>
      </c>
      <c r="AS121" s="22">
        <v>252</v>
      </c>
    </row>
    <row r="122" spans="1:45" s="22" customFormat="1" ht="30" x14ac:dyDescent="0.25">
      <c r="A122" s="12" t="s">
        <v>276</v>
      </c>
      <c r="B122" s="13" t="s">
        <v>277</v>
      </c>
      <c r="C122" s="13">
        <v>409</v>
      </c>
      <c r="D122" s="13" t="s">
        <v>281</v>
      </c>
      <c r="E122" s="50" t="s">
        <v>282</v>
      </c>
      <c r="F122" s="13" t="s">
        <v>283</v>
      </c>
      <c r="G122" s="14">
        <v>790.71911465028461</v>
      </c>
      <c r="H122" s="15">
        <v>2.9453340832148873</v>
      </c>
      <c r="I122" s="13" t="s">
        <v>283</v>
      </c>
      <c r="J122" s="16">
        <v>432.83996662804282</v>
      </c>
      <c r="K122" s="17">
        <v>2.8647444380115616</v>
      </c>
      <c r="L122" s="44">
        <v>341.21181468890848</v>
      </c>
      <c r="M122" s="17">
        <v>5.3077983151420778</v>
      </c>
      <c r="N122" s="16">
        <v>188</v>
      </c>
      <c r="O122" s="16"/>
      <c r="P122" s="16">
        <v>15</v>
      </c>
      <c r="Q122" s="13"/>
      <c r="R122" s="19">
        <f>+P122/N122</f>
        <v>7.9787234042553196E-2</v>
      </c>
      <c r="S122" s="13"/>
      <c r="T122" s="13"/>
      <c r="U122" s="16">
        <v>152</v>
      </c>
      <c r="V122" s="16">
        <v>182</v>
      </c>
      <c r="W122" s="15">
        <v>0.21830985915492956</v>
      </c>
      <c r="X122" s="16">
        <f>+S122-U122</f>
        <v>-152</v>
      </c>
      <c r="Y122" s="13">
        <v>410</v>
      </c>
      <c r="Z122" s="13"/>
      <c r="AA122" s="19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20"/>
      <c r="AQ122" s="14">
        <v>58.693877551020407</v>
      </c>
      <c r="AR122" s="21" t="s">
        <v>52</v>
      </c>
      <c r="AS122" s="22">
        <v>409</v>
      </c>
    </row>
    <row r="123" spans="1:45" s="22" customFormat="1" ht="15.75" thickBot="1" x14ac:dyDescent="0.3">
      <c r="A123" s="23" t="s">
        <v>276</v>
      </c>
      <c r="B123" s="24" t="s">
        <v>277</v>
      </c>
      <c r="C123" s="24">
        <v>305</v>
      </c>
      <c r="D123" s="24" t="s">
        <v>284</v>
      </c>
      <c r="E123" s="24" t="s">
        <v>285</v>
      </c>
      <c r="F123" s="24" t="s">
        <v>286</v>
      </c>
      <c r="G123" s="25">
        <v>1072.5002991808583</v>
      </c>
      <c r="H123" s="26">
        <v>1.5610789988440863</v>
      </c>
      <c r="I123" s="24" t="s">
        <v>286</v>
      </c>
      <c r="J123" s="27">
        <v>487.59637309576533</v>
      </c>
      <c r="K123" s="28">
        <v>1.5366949250107635</v>
      </c>
      <c r="L123" s="49">
        <v>576.90692608509335</v>
      </c>
      <c r="M123" s="28">
        <v>2.6072178986369483</v>
      </c>
      <c r="N123" s="27">
        <v>107</v>
      </c>
      <c r="O123" s="27">
        <v>107</v>
      </c>
      <c r="P123" s="27">
        <v>61</v>
      </c>
      <c r="Q123" s="24">
        <v>61</v>
      </c>
      <c r="R123" s="30">
        <v>0.57009345794392519</v>
      </c>
      <c r="S123" s="24">
        <v>154</v>
      </c>
      <c r="T123" s="24">
        <v>17</v>
      </c>
      <c r="U123" s="27">
        <v>154</v>
      </c>
      <c r="V123" s="27">
        <v>161</v>
      </c>
      <c r="W123" s="26">
        <v>0.453416149068323</v>
      </c>
      <c r="X123" s="16">
        <f>+S123-U123</f>
        <v>0</v>
      </c>
      <c r="Y123" s="24">
        <v>150</v>
      </c>
      <c r="Z123" s="24">
        <v>150</v>
      </c>
      <c r="AA123" s="30">
        <f>N123/Y123</f>
        <v>0.71333333333333337</v>
      </c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31">
        <f>V123/Y123</f>
        <v>1.0733333333333333</v>
      </c>
      <c r="AQ123" s="25">
        <v>84.642857142857139</v>
      </c>
      <c r="AR123" s="47" t="s">
        <v>87</v>
      </c>
      <c r="AS123" s="24">
        <v>305</v>
      </c>
    </row>
    <row r="124" spans="1:45" s="43" customFormat="1" ht="15.75" thickTop="1" x14ac:dyDescent="0.25">
      <c r="A124" s="33"/>
      <c r="B124" s="34"/>
      <c r="C124" s="34"/>
      <c r="D124" s="34" t="s">
        <v>287</v>
      </c>
      <c r="E124" s="34"/>
      <c r="F124" s="34"/>
      <c r="G124" s="35"/>
      <c r="H124" s="36"/>
      <c r="I124" s="34"/>
      <c r="J124" s="37"/>
      <c r="K124" s="38"/>
      <c r="L124" s="39"/>
      <c r="M124" s="38"/>
      <c r="N124" s="37">
        <f>SUM(N120:N123)</f>
        <v>439</v>
      </c>
      <c r="O124" s="37">
        <f t="shared" ref="O124:P124" si="45">SUM(O120:O123)</f>
        <v>251</v>
      </c>
      <c r="P124" s="37">
        <f t="shared" si="45"/>
        <v>203</v>
      </c>
      <c r="Q124" s="34"/>
      <c r="R124" s="40">
        <f>P124/N124</f>
        <v>0.4624145785876993</v>
      </c>
      <c r="S124" s="34">
        <f>SUM(S120:S123)</f>
        <v>487</v>
      </c>
      <c r="T124" s="34">
        <f t="shared" ref="T124:V124" si="46">SUM(T120:T123)</f>
        <v>29</v>
      </c>
      <c r="U124" s="37">
        <f t="shared" si="46"/>
        <v>638</v>
      </c>
      <c r="V124" s="37">
        <f t="shared" si="46"/>
        <v>677</v>
      </c>
      <c r="W124" s="36">
        <f>P124/V124</f>
        <v>0.29985228951255538</v>
      </c>
      <c r="X124" s="36"/>
      <c r="Y124" s="34">
        <f>SUM(Y120:Y123)</f>
        <v>890</v>
      </c>
      <c r="Z124" s="34"/>
      <c r="AA124" s="40">
        <f>Y124/N124</f>
        <v>2.0273348519362187</v>
      </c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41">
        <f>V124/Y124</f>
        <v>0.76067415730337073</v>
      </c>
      <c r="AQ124" s="35">
        <v>74.81187859759288</v>
      </c>
      <c r="AR124" s="48"/>
    </row>
    <row r="125" spans="1:45" s="22" customFormat="1" x14ac:dyDescent="0.25">
      <c r="A125" s="12"/>
      <c r="B125" s="13"/>
      <c r="C125" s="13"/>
      <c r="D125" s="13"/>
      <c r="E125" s="13"/>
      <c r="F125" s="13"/>
      <c r="G125" s="14"/>
      <c r="H125" s="15"/>
      <c r="I125" s="13"/>
      <c r="J125" s="16"/>
      <c r="K125" s="17"/>
      <c r="L125" s="44"/>
      <c r="M125" s="17"/>
      <c r="N125" s="16"/>
      <c r="O125" s="16"/>
      <c r="P125" s="16"/>
      <c r="Q125" s="13"/>
      <c r="R125" s="19"/>
      <c r="S125" s="13"/>
      <c r="T125" s="13"/>
      <c r="U125" s="16"/>
      <c r="V125" s="16"/>
      <c r="W125" s="15"/>
      <c r="X125" s="15"/>
      <c r="Y125" s="13"/>
      <c r="Z125" s="13"/>
      <c r="AA125" s="19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20"/>
      <c r="AQ125" s="45"/>
      <c r="AR125" s="21"/>
    </row>
    <row r="126" spans="1:45" s="22" customFormat="1" x14ac:dyDescent="0.25">
      <c r="A126" s="12" t="s">
        <v>224</v>
      </c>
      <c r="B126" s="13" t="s">
        <v>288</v>
      </c>
      <c r="C126" s="13">
        <v>224</v>
      </c>
      <c r="D126" s="13" t="s">
        <v>289</v>
      </c>
      <c r="E126" s="13" t="s">
        <v>290</v>
      </c>
      <c r="F126" s="13" t="s">
        <v>291</v>
      </c>
      <c r="G126" s="14">
        <v>856.13548925745818</v>
      </c>
      <c r="H126" s="15">
        <v>0.96011605838001357</v>
      </c>
      <c r="I126" s="13" t="s">
        <v>291</v>
      </c>
      <c r="J126" s="16">
        <v>359.46652665400336</v>
      </c>
      <c r="K126" s="17">
        <v>1.1251260654605884</v>
      </c>
      <c r="L126" s="44">
        <v>512.05396260345503</v>
      </c>
      <c r="M126" s="17">
        <v>1.6765402821773574</v>
      </c>
      <c r="N126" s="16">
        <v>141</v>
      </c>
      <c r="O126" s="16">
        <v>141</v>
      </c>
      <c r="P126" s="16">
        <v>73</v>
      </c>
      <c r="Q126" s="13">
        <v>73</v>
      </c>
      <c r="R126" s="19">
        <v>0.51773049645390068</v>
      </c>
      <c r="S126" s="13">
        <v>300</v>
      </c>
      <c r="T126" s="13">
        <v>36</v>
      </c>
      <c r="U126" s="16">
        <v>297</v>
      </c>
      <c r="V126" s="16">
        <v>303</v>
      </c>
      <c r="W126" s="15">
        <v>0.22442244224422442</v>
      </c>
      <c r="X126" s="16">
        <f>+S126-U126</f>
        <v>3</v>
      </c>
      <c r="Y126" s="13">
        <v>320</v>
      </c>
      <c r="Z126" s="13">
        <v>320</v>
      </c>
      <c r="AA126" s="19">
        <f>N126/Y126</f>
        <v>0.44062499999999999</v>
      </c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20">
        <f>V126/Y126</f>
        <v>0.94687500000000002</v>
      </c>
      <c r="AQ126" s="14">
        <v>73.558558558558559</v>
      </c>
      <c r="AR126" s="21" t="s">
        <v>52</v>
      </c>
      <c r="AS126" s="22">
        <v>224</v>
      </c>
    </row>
    <row r="127" spans="1:45" s="22" customFormat="1" x14ac:dyDescent="0.25">
      <c r="A127" s="12" t="s">
        <v>276</v>
      </c>
      <c r="B127" s="13" t="s">
        <v>288</v>
      </c>
      <c r="C127" s="13">
        <v>239</v>
      </c>
      <c r="D127" s="13" t="s">
        <v>292</v>
      </c>
      <c r="E127" s="13" t="s">
        <v>293</v>
      </c>
      <c r="F127" s="13" t="s">
        <v>294</v>
      </c>
      <c r="G127" s="14">
        <v>1297.453639239639</v>
      </c>
      <c r="H127" s="15">
        <v>0.75529607455527004</v>
      </c>
      <c r="I127" s="13" t="s">
        <v>294</v>
      </c>
      <c r="J127" s="16">
        <v>477.4050657711756</v>
      </c>
      <c r="K127" s="17">
        <v>0.83713564780210492</v>
      </c>
      <c r="L127" s="44">
        <v>749.39820203989029</v>
      </c>
      <c r="M127" s="17">
        <v>1.0939640629459881</v>
      </c>
      <c r="N127" s="16">
        <v>309</v>
      </c>
      <c r="O127" s="16">
        <v>309</v>
      </c>
      <c r="P127" s="16">
        <v>71</v>
      </c>
      <c r="Q127" s="13">
        <v>71</v>
      </c>
      <c r="R127" s="19">
        <v>0.22977346278317151</v>
      </c>
      <c r="S127" s="13">
        <v>229</v>
      </c>
      <c r="T127" s="13">
        <v>52</v>
      </c>
      <c r="U127" s="16">
        <v>228</v>
      </c>
      <c r="V127" s="16">
        <v>280</v>
      </c>
      <c r="W127" s="15">
        <v>0.41428571428571431</v>
      </c>
      <c r="X127" s="16">
        <f>+S127-U127</f>
        <v>1</v>
      </c>
      <c r="Y127" s="13">
        <v>356</v>
      </c>
      <c r="Z127" s="13">
        <v>356</v>
      </c>
      <c r="AA127" s="19">
        <f>N127/Y127</f>
        <v>0.8679775280898876</v>
      </c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20">
        <f>V127/Y127</f>
        <v>0.7865168539325843</v>
      </c>
      <c r="AQ127" s="14">
        <v>35.984848484848484</v>
      </c>
      <c r="AR127" s="21" t="s">
        <v>68</v>
      </c>
      <c r="AS127" s="22">
        <v>239</v>
      </c>
    </row>
    <row r="128" spans="1:45" s="22" customFormat="1" ht="15.75" thickBot="1" x14ac:dyDescent="0.3">
      <c r="A128" s="23" t="s">
        <v>134</v>
      </c>
      <c r="B128" s="24" t="s">
        <v>288</v>
      </c>
      <c r="C128" s="24">
        <v>309</v>
      </c>
      <c r="D128" s="24" t="s">
        <v>295</v>
      </c>
      <c r="E128" s="24" t="s">
        <v>296</v>
      </c>
      <c r="F128" s="24" t="s">
        <v>294</v>
      </c>
      <c r="G128" s="25">
        <v>1297.453639239639</v>
      </c>
      <c r="H128" s="26">
        <v>0.75529607455527004</v>
      </c>
      <c r="I128" s="24" t="s">
        <v>294</v>
      </c>
      <c r="J128" s="27">
        <v>477.4050657711756</v>
      </c>
      <c r="K128" s="28">
        <v>0.83713564780210492</v>
      </c>
      <c r="L128" s="49">
        <v>749.39820203989029</v>
      </c>
      <c r="M128" s="28">
        <v>1.0939640629459881</v>
      </c>
      <c r="N128" s="27">
        <v>207</v>
      </c>
      <c r="O128" s="27">
        <v>207</v>
      </c>
      <c r="P128" s="27">
        <v>67</v>
      </c>
      <c r="Q128" s="24">
        <v>67</v>
      </c>
      <c r="R128" s="30">
        <v>0.32367149758454106</v>
      </c>
      <c r="S128" s="24">
        <v>258</v>
      </c>
      <c r="T128" s="24">
        <v>50</v>
      </c>
      <c r="U128" s="27">
        <v>256</v>
      </c>
      <c r="V128" s="27">
        <v>253</v>
      </c>
      <c r="W128" s="26">
        <v>0.33201581027667987</v>
      </c>
      <c r="X128" s="16">
        <f>+S128-U128</f>
        <v>2</v>
      </c>
      <c r="Y128" s="24">
        <v>325</v>
      </c>
      <c r="Z128" s="24">
        <v>325</v>
      </c>
      <c r="AA128" s="30">
        <f>N128/Y128</f>
        <v>0.63692307692307693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31">
        <f>V128/Y128</f>
        <v>0.77846153846153843</v>
      </c>
      <c r="AQ128" s="25">
        <v>56.602870813397132</v>
      </c>
      <c r="AR128" s="47" t="s">
        <v>68</v>
      </c>
      <c r="AS128" s="24">
        <v>309</v>
      </c>
    </row>
    <row r="129" spans="1:45" s="43" customFormat="1" ht="15.75" thickTop="1" x14ac:dyDescent="0.25">
      <c r="A129" s="33"/>
      <c r="B129" s="34"/>
      <c r="C129" s="34"/>
      <c r="D129" s="34" t="s">
        <v>297</v>
      </c>
      <c r="E129" s="34"/>
      <c r="F129" s="34"/>
      <c r="G129" s="35"/>
      <c r="H129" s="36"/>
      <c r="I129" s="34"/>
      <c r="J129" s="37"/>
      <c r="K129" s="38"/>
      <c r="L129" s="39"/>
      <c r="M129" s="38"/>
      <c r="N129" s="37">
        <f>SUM(N125:N128)</f>
        <v>657</v>
      </c>
      <c r="O129" s="37">
        <f t="shared" ref="O129:P129" si="47">SUM(O125:O128)</f>
        <v>657</v>
      </c>
      <c r="P129" s="37">
        <f t="shared" si="47"/>
        <v>211</v>
      </c>
      <c r="Q129" s="34"/>
      <c r="R129" s="40">
        <f>P129/N129</f>
        <v>0.32115677321156771</v>
      </c>
      <c r="S129" s="34">
        <f>SUM(S125:S128)</f>
        <v>787</v>
      </c>
      <c r="T129" s="34">
        <f t="shared" ref="T129:V129" si="48">SUM(T125:T128)</f>
        <v>138</v>
      </c>
      <c r="U129" s="37">
        <f t="shared" si="48"/>
        <v>781</v>
      </c>
      <c r="V129" s="37">
        <f t="shared" si="48"/>
        <v>836</v>
      </c>
      <c r="W129" s="36">
        <f>P129/V129</f>
        <v>0.25239234449760767</v>
      </c>
      <c r="X129" s="36"/>
      <c r="Y129" s="34">
        <f>SUM(Y125:Y128)</f>
        <v>1001</v>
      </c>
      <c r="Z129" s="34"/>
      <c r="AA129" s="40">
        <f>Y129/N129</f>
        <v>1.5235920852359208</v>
      </c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41">
        <f>V129/Y129</f>
        <v>0.8351648351648352</v>
      </c>
      <c r="AQ129" s="35">
        <v>55.382092618934728</v>
      </c>
      <c r="AR129" s="48"/>
    </row>
    <row r="130" spans="1:45" s="22" customFormat="1" x14ac:dyDescent="0.25">
      <c r="A130" s="12"/>
      <c r="B130" s="13"/>
      <c r="C130" s="13"/>
      <c r="D130" s="13"/>
      <c r="E130" s="13"/>
      <c r="F130" s="13"/>
      <c r="G130" s="14"/>
      <c r="H130" s="15"/>
      <c r="I130" s="13"/>
      <c r="J130" s="16"/>
      <c r="K130" s="17"/>
      <c r="L130" s="44"/>
      <c r="M130" s="17"/>
      <c r="N130" s="16"/>
      <c r="O130" s="16"/>
      <c r="P130" s="16"/>
      <c r="Q130" s="13"/>
      <c r="R130" s="19"/>
      <c r="S130" s="13"/>
      <c r="T130" s="13"/>
      <c r="U130" s="16"/>
      <c r="V130" s="16"/>
      <c r="W130" s="15"/>
      <c r="X130" s="15"/>
      <c r="Y130" s="13"/>
      <c r="Z130" s="13"/>
      <c r="AA130" s="19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20"/>
      <c r="AQ130" s="45"/>
      <c r="AR130" s="21"/>
    </row>
    <row r="131" spans="1:45" s="22" customFormat="1" x14ac:dyDescent="0.25">
      <c r="A131" s="12" t="s">
        <v>134</v>
      </c>
      <c r="B131" s="13" t="s">
        <v>298</v>
      </c>
      <c r="C131" s="13">
        <v>332</v>
      </c>
      <c r="D131" s="13" t="s">
        <v>299</v>
      </c>
      <c r="E131" s="13" t="s">
        <v>300</v>
      </c>
      <c r="F131" s="13" t="s">
        <v>301</v>
      </c>
      <c r="G131" s="14">
        <v>1187.5660236771798</v>
      </c>
      <c r="H131" s="15">
        <v>0.6270042025040653</v>
      </c>
      <c r="I131" s="13" t="s">
        <v>301</v>
      </c>
      <c r="J131" s="16">
        <v>397.4264574639401</v>
      </c>
      <c r="K131" s="17">
        <v>0.66641367459570144</v>
      </c>
      <c r="L131" s="44">
        <v>699.12356621323954</v>
      </c>
      <c r="M131" s="17">
        <v>0.9411571982613065</v>
      </c>
      <c r="N131" s="16">
        <v>585</v>
      </c>
      <c r="O131" s="16">
        <v>585</v>
      </c>
      <c r="P131" s="16">
        <v>183</v>
      </c>
      <c r="Q131" s="13">
        <v>183</v>
      </c>
      <c r="R131" s="19">
        <v>0.31282051282051282</v>
      </c>
      <c r="S131" s="13">
        <v>326</v>
      </c>
      <c r="T131" s="13">
        <v>87</v>
      </c>
      <c r="U131" s="16">
        <v>324</v>
      </c>
      <c r="V131" s="16">
        <v>329</v>
      </c>
      <c r="W131" s="15">
        <v>0.48458149779735682</v>
      </c>
      <c r="X131" s="16">
        <f>+S131-U131</f>
        <v>2</v>
      </c>
      <c r="Y131" s="13">
        <v>700</v>
      </c>
      <c r="Z131" s="13">
        <v>700</v>
      </c>
      <c r="AA131" s="19">
        <f>N131/Y131</f>
        <v>0.83571428571428574</v>
      </c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20">
        <f>V131/Y131</f>
        <v>0.47</v>
      </c>
      <c r="AQ131" s="14">
        <v>34.625550660792953</v>
      </c>
      <c r="AR131" s="21" t="s">
        <v>68</v>
      </c>
      <c r="AS131" s="22">
        <v>332</v>
      </c>
    </row>
    <row r="132" spans="1:45" s="22" customFormat="1" x14ac:dyDescent="0.25">
      <c r="A132" s="12" t="s">
        <v>276</v>
      </c>
      <c r="B132" s="13" t="s">
        <v>298</v>
      </c>
      <c r="C132" s="13">
        <v>326</v>
      </c>
      <c r="D132" s="13" t="s">
        <v>302</v>
      </c>
      <c r="E132" s="13" t="s">
        <v>303</v>
      </c>
      <c r="F132" s="13" t="s">
        <v>301</v>
      </c>
      <c r="G132" s="14">
        <v>1187.5660236771798</v>
      </c>
      <c r="H132" s="15">
        <v>0.6270042025040653</v>
      </c>
      <c r="I132" s="13" t="s">
        <v>301</v>
      </c>
      <c r="J132" s="16">
        <v>397.4264574639401</v>
      </c>
      <c r="K132" s="17">
        <v>0.66641367459570144</v>
      </c>
      <c r="L132" s="44">
        <v>699.12356621323954</v>
      </c>
      <c r="M132" s="17">
        <v>0.9411571982613065</v>
      </c>
      <c r="N132" s="16">
        <v>397</v>
      </c>
      <c r="O132" s="16">
        <v>397</v>
      </c>
      <c r="P132" s="16">
        <v>185</v>
      </c>
      <c r="Q132" s="13">
        <v>185</v>
      </c>
      <c r="R132" s="19">
        <v>0.46599496221662468</v>
      </c>
      <c r="S132" s="13">
        <v>300</v>
      </c>
      <c r="T132" s="13">
        <v>53</v>
      </c>
      <c r="U132" s="16">
        <v>300</v>
      </c>
      <c r="V132" s="16">
        <v>289</v>
      </c>
      <c r="W132" s="15">
        <v>0.65051903114186849</v>
      </c>
      <c r="X132" s="16">
        <f>+S132-U132</f>
        <v>0</v>
      </c>
      <c r="Y132" s="13">
        <v>320</v>
      </c>
      <c r="Z132" s="13">
        <v>320</v>
      </c>
      <c r="AA132" s="19">
        <f>N132/Y132</f>
        <v>1.2406250000000001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20">
        <f>V132/Y132</f>
        <v>0.90312499999999996</v>
      </c>
      <c r="AQ132" s="14">
        <v>63.333333333333336</v>
      </c>
      <c r="AR132" s="21" t="s">
        <v>52</v>
      </c>
      <c r="AS132" s="22">
        <v>326</v>
      </c>
    </row>
    <row r="133" spans="1:45" s="22" customFormat="1" ht="15.75" thickBot="1" x14ac:dyDescent="0.3">
      <c r="A133" s="23" t="e">
        <v>#N/A</v>
      </c>
      <c r="B133" s="24" t="s">
        <v>298</v>
      </c>
      <c r="C133" s="24" t="s">
        <v>133</v>
      </c>
      <c r="D133" s="24" t="s">
        <v>198</v>
      </c>
      <c r="E133" s="24" t="s">
        <v>132</v>
      </c>
      <c r="F133" s="24"/>
      <c r="G133" s="25"/>
      <c r="H133" s="26"/>
      <c r="I133" s="24"/>
      <c r="J133" s="54"/>
      <c r="K133" s="55"/>
      <c r="L133" s="54"/>
      <c r="M133" s="55"/>
      <c r="N133" s="54"/>
      <c r="O133" s="29"/>
      <c r="P133" s="54"/>
      <c r="Q133" s="54"/>
      <c r="R133" s="54"/>
      <c r="S133" s="24"/>
      <c r="T133" s="24"/>
      <c r="U133" s="29"/>
      <c r="V133" s="29"/>
      <c r="W133" s="26"/>
      <c r="X133" s="26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56"/>
      <c r="AS133" s="24" t="s">
        <v>133</v>
      </c>
    </row>
    <row r="134" spans="1:45" s="43" customFormat="1" ht="15.75" thickTop="1" x14ac:dyDescent="0.25">
      <c r="A134" s="33"/>
      <c r="B134" s="34"/>
      <c r="C134" s="34"/>
      <c r="D134" s="34" t="s">
        <v>304</v>
      </c>
      <c r="E134" s="34"/>
      <c r="F134" s="34"/>
      <c r="G134" s="35"/>
      <c r="H134" s="36"/>
      <c r="I134" s="34"/>
      <c r="J134" s="37"/>
      <c r="K134" s="36"/>
      <c r="L134" s="37"/>
      <c r="M134" s="36"/>
      <c r="N134" s="37">
        <f>SUM(N131:N133)</f>
        <v>982</v>
      </c>
      <c r="O134" s="37">
        <f>SUM(O131:O133)</f>
        <v>982</v>
      </c>
      <c r="P134" s="37">
        <f>SUM(P131:P133)</f>
        <v>368</v>
      </c>
      <c r="Q134" s="34"/>
      <c r="R134" s="40">
        <f>P134/N134</f>
        <v>0.37474541751527496</v>
      </c>
      <c r="S134" s="34">
        <f>SUM(S131:S133)</f>
        <v>626</v>
      </c>
      <c r="T134" s="34">
        <f>SUM(T131:T133)</f>
        <v>140</v>
      </c>
      <c r="U134" s="37">
        <f>SUM(U131:U133)</f>
        <v>624</v>
      </c>
      <c r="V134" s="37">
        <f>SUM(V131:V133)</f>
        <v>618</v>
      </c>
      <c r="W134" s="36">
        <f>P134/V134</f>
        <v>0.59546925566343045</v>
      </c>
      <c r="X134" s="36"/>
      <c r="Y134" s="34">
        <f>SUM(Y131:Y133)</f>
        <v>1020</v>
      </c>
      <c r="Z134" s="34"/>
      <c r="AA134" s="40">
        <f>Y134/N134</f>
        <v>1.0386965376782078</v>
      </c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41">
        <f>V134/Y134</f>
        <v>0.60588235294117643</v>
      </c>
      <c r="AQ134" s="35">
        <v>48.979441997063148</v>
      </c>
      <c r="AR134" s="48"/>
    </row>
    <row r="135" spans="1:45" s="22" customFormat="1" ht="12" customHeight="1" x14ac:dyDescent="0.25">
      <c r="A135" s="12"/>
      <c r="B135" s="13"/>
      <c r="C135" s="13"/>
      <c r="D135" s="13"/>
      <c r="E135" s="13"/>
      <c r="F135" s="14"/>
      <c r="G135" s="15"/>
      <c r="H135" s="16"/>
      <c r="I135" s="13"/>
      <c r="J135" s="16"/>
      <c r="K135" s="16"/>
      <c r="L135" s="16"/>
      <c r="M135" s="13"/>
      <c r="N135" s="16"/>
      <c r="O135" s="16"/>
      <c r="P135" s="16"/>
      <c r="Q135" s="19"/>
      <c r="R135" s="13"/>
      <c r="S135" s="13"/>
      <c r="T135" s="13"/>
      <c r="U135" s="16"/>
      <c r="V135" s="16"/>
      <c r="W135" s="45"/>
      <c r="X135" s="45"/>
      <c r="Y135" s="13"/>
      <c r="Z135" s="19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45"/>
      <c r="AR135" s="46"/>
    </row>
    <row r="136" spans="1:45" s="22" customFormat="1" x14ac:dyDescent="0.25">
      <c r="A136" s="79" t="s">
        <v>305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13"/>
      <c r="R136" s="13"/>
      <c r="S136" s="13"/>
      <c r="T136" s="13"/>
      <c r="U136" s="16"/>
      <c r="V136" s="16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46"/>
    </row>
    <row r="137" spans="1:45" s="22" customFormat="1" x14ac:dyDescent="0.25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13"/>
      <c r="R137" s="13"/>
      <c r="S137" s="13"/>
      <c r="T137" s="13"/>
      <c r="U137" s="16"/>
      <c r="V137" s="16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46"/>
    </row>
    <row r="138" spans="1:45" s="22" customFormat="1" ht="17.25" customHeight="1" x14ac:dyDescent="0.25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65"/>
      <c r="R138" s="65"/>
      <c r="S138" s="65"/>
      <c r="T138" s="65"/>
      <c r="U138" s="66"/>
      <c r="V138" s="66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7"/>
    </row>
    <row r="139" spans="1:45" s="22" customFormat="1" x14ac:dyDescent="0.25">
      <c r="J139" s="68"/>
      <c r="L139" s="68"/>
      <c r="N139" s="68"/>
      <c r="O139" s="68"/>
      <c r="P139" s="68"/>
      <c r="U139" s="68"/>
      <c r="V139" s="68"/>
      <c r="AR139" s="69"/>
    </row>
    <row r="140" spans="1:45" s="22" customFormat="1" x14ac:dyDescent="0.25">
      <c r="J140" s="68"/>
      <c r="L140" s="68"/>
      <c r="N140" s="68"/>
      <c r="O140" s="68"/>
      <c r="P140" s="68"/>
      <c r="U140" s="68"/>
      <c r="V140" s="68"/>
      <c r="AR140" s="69"/>
    </row>
    <row r="141" spans="1:45" s="22" customFormat="1" x14ac:dyDescent="0.25">
      <c r="J141" s="68"/>
      <c r="L141" s="68"/>
      <c r="N141" s="68"/>
      <c r="O141" s="68"/>
      <c r="P141" s="68"/>
      <c r="U141" s="68"/>
      <c r="V141" s="68"/>
      <c r="AR141" s="69"/>
    </row>
    <row r="142" spans="1:45" s="22" customFormat="1" x14ac:dyDescent="0.25">
      <c r="J142" s="68"/>
      <c r="L142" s="68"/>
      <c r="N142" s="68"/>
      <c r="O142" s="68"/>
      <c r="P142" s="68"/>
      <c r="U142" s="68"/>
      <c r="V142" s="68"/>
      <c r="AR142" s="69"/>
    </row>
    <row r="143" spans="1:45" s="22" customFormat="1" x14ac:dyDescent="0.25">
      <c r="J143" s="68"/>
      <c r="L143" s="68"/>
      <c r="N143" s="68"/>
      <c r="O143" s="68"/>
      <c r="P143" s="68"/>
      <c r="U143" s="68"/>
      <c r="V143" s="68"/>
      <c r="AR143" s="69"/>
    </row>
    <row r="144" spans="1:45" s="22" customFormat="1" x14ac:dyDescent="0.25">
      <c r="J144" s="68"/>
      <c r="L144" s="68"/>
      <c r="N144" s="68"/>
      <c r="O144" s="68"/>
      <c r="P144" s="68"/>
      <c r="U144" s="68"/>
      <c r="V144" s="68"/>
      <c r="AR144" s="69"/>
    </row>
    <row r="145" spans="10:44" s="22" customFormat="1" x14ac:dyDescent="0.25">
      <c r="J145" s="68"/>
      <c r="L145" s="68"/>
      <c r="N145" s="68"/>
      <c r="O145" s="68"/>
      <c r="P145" s="68"/>
      <c r="U145" s="68"/>
      <c r="V145" s="68"/>
      <c r="AR145" s="69"/>
    </row>
    <row r="146" spans="10:44" s="22" customFormat="1" x14ac:dyDescent="0.25">
      <c r="J146" s="68"/>
      <c r="L146" s="68"/>
      <c r="N146" s="68"/>
      <c r="O146" s="68"/>
      <c r="P146" s="68"/>
      <c r="U146" s="68"/>
      <c r="V146" s="68"/>
      <c r="AR146" s="69"/>
    </row>
    <row r="147" spans="10:44" s="22" customFormat="1" x14ac:dyDescent="0.25">
      <c r="J147" s="68"/>
      <c r="L147" s="68"/>
      <c r="N147" s="68"/>
      <c r="O147" s="68"/>
      <c r="P147" s="68"/>
      <c r="U147" s="68"/>
      <c r="V147" s="68"/>
      <c r="AR147" s="69"/>
    </row>
    <row r="148" spans="10:44" s="22" customFormat="1" x14ac:dyDescent="0.25">
      <c r="J148" s="68"/>
      <c r="L148" s="68"/>
      <c r="N148" s="68"/>
      <c r="O148" s="68"/>
      <c r="P148" s="68"/>
      <c r="U148" s="68"/>
      <c r="V148" s="68"/>
      <c r="AR148" s="69"/>
    </row>
    <row r="149" spans="10:44" s="22" customFormat="1" x14ac:dyDescent="0.25">
      <c r="J149" s="68"/>
      <c r="L149" s="68"/>
      <c r="N149" s="68"/>
      <c r="O149" s="68"/>
      <c r="P149" s="68"/>
      <c r="U149" s="68"/>
      <c r="V149" s="68"/>
      <c r="AR149" s="69"/>
    </row>
    <row r="150" spans="10:44" s="22" customFormat="1" x14ac:dyDescent="0.25">
      <c r="J150" s="68"/>
      <c r="L150" s="68"/>
      <c r="N150" s="68"/>
      <c r="O150" s="68"/>
      <c r="P150" s="68"/>
      <c r="U150" s="68"/>
      <c r="V150" s="68"/>
      <c r="AR150" s="69"/>
    </row>
    <row r="151" spans="10:44" s="22" customFormat="1" x14ac:dyDescent="0.25">
      <c r="J151" s="68"/>
      <c r="L151" s="68"/>
      <c r="N151" s="68"/>
      <c r="O151" s="68"/>
      <c r="P151" s="68"/>
      <c r="U151" s="68"/>
      <c r="V151" s="68"/>
      <c r="AR151" s="69"/>
    </row>
    <row r="152" spans="10:44" s="22" customFormat="1" x14ac:dyDescent="0.25">
      <c r="J152" s="68"/>
      <c r="L152" s="68"/>
      <c r="N152" s="68"/>
      <c r="O152" s="68"/>
      <c r="P152" s="68"/>
      <c r="U152" s="68"/>
      <c r="V152" s="68"/>
      <c r="AR152" s="69"/>
    </row>
    <row r="153" spans="10:44" s="22" customFormat="1" x14ac:dyDescent="0.25">
      <c r="J153" s="68"/>
      <c r="L153" s="68"/>
      <c r="N153" s="68"/>
      <c r="O153" s="68"/>
      <c r="P153" s="68"/>
      <c r="U153" s="68"/>
      <c r="V153" s="68"/>
      <c r="AR153" s="69"/>
    </row>
    <row r="154" spans="10:44" s="22" customFormat="1" x14ac:dyDescent="0.25">
      <c r="J154" s="68"/>
      <c r="L154" s="68"/>
      <c r="N154" s="68"/>
      <c r="O154" s="68"/>
      <c r="P154" s="68"/>
      <c r="U154" s="68"/>
      <c r="V154" s="68"/>
      <c r="AR154" s="69"/>
    </row>
    <row r="155" spans="10:44" s="22" customFormat="1" x14ac:dyDescent="0.25">
      <c r="J155" s="68"/>
      <c r="L155" s="68"/>
      <c r="N155" s="68"/>
      <c r="O155" s="68"/>
      <c r="P155" s="68"/>
      <c r="U155" s="68"/>
      <c r="V155" s="68"/>
      <c r="AR155" s="69"/>
    </row>
    <row r="156" spans="10:44" s="22" customFormat="1" x14ac:dyDescent="0.25">
      <c r="J156" s="68"/>
      <c r="L156" s="68"/>
      <c r="N156" s="68"/>
      <c r="O156" s="68"/>
      <c r="P156" s="68"/>
      <c r="U156" s="68"/>
      <c r="V156" s="68"/>
      <c r="AR156" s="69"/>
    </row>
    <row r="157" spans="10:44" s="22" customFormat="1" x14ac:dyDescent="0.25">
      <c r="J157" s="68"/>
      <c r="L157" s="68"/>
      <c r="N157" s="68"/>
      <c r="O157" s="68"/>
      <c r="P157" s="68"/>
      <c r="U157" s="68"/>
      <c r="V157" s="68"/>
      <c r="AR157" s="69"/>
    </row>
    <row r="158" spans="10:44" s="22" customFormat="1" x14ac:dyDescent="0.25">
      <c r="J158" s="68"/>
      <c r="L158" s="68"/>
      <c r="N158" s="68"/>
      <c r="O158" s="68"/>
      <c r="P158" s="68"/>
      <c r="U158" s="68"/>
      <c r="V158" s="68"/>
      <c r="AR158" s="69"/>
    </row>
    <row r="159" spans="10:44" s="22" customFormat="1" x14ac:dyDescent="0.25">
      <c r="J159" s="68"/>
      <c r="L159" s="68"/>
      <c r="N159" s="68"/>
      <c r="O159" s="68"/>
      <c r="P159" s="68"/>
      <c r="U159" s="68"/>
      <c r="V159" s="68"/>
      <c r="AR159" s="69"/>
    </row>
    <row r="160" spans="10:44" s="22" customFormat="1" x14ac:dyDescent="0.25">
      <c r="J160" s="68"/>
      <c r="L160" s="68"/>
      <c r="N160" s="68"/>
      <c r="O160" s="68"/>
      <c r="P160" s="68"/>
      <c r="R160" s="70"/>
      <c r="U160" s="68"/>
      <c r="V160" s="68"/>
      <c r="AA160" s="70"/>
      <c r="AP160" s="69"/>
      <c r="AR160" s="69"/>
    </row>
  </sheetData>
  <mergeCells count="7">
    <mergeCell ref="Y1:AP1"/>
    <mergeCell ref="AQ1:AR1"/>
    <mergeCell ref="A136:P138"/>
    <mergeCell ref="A1:I1"/>
    <mergeCell ref="J1:M1"/>
    <mergeCell ref="N1:R1"/>
    <mergeCell ref="S1:V1"/>
  </mergeCells>
  <pageMargins left="0.55000000000000004" right="0.45" top="0.73" bottom="0.49" header="0.3" footer="0.3"/>
  <pageSetup paperSize="5" scale="90" fitToHeight="2" orientation="landscape" r:id="rId1"/>
  <headerFooter>
    <oddHeader>&amp;CPreliminary Analysis of Scenario A: DCPS Elementary Choice Sets</oddHeader>
    <oddFooter>&amp;LDRAFT for Discussion Purposes&amp;RMarch 25,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Choice sets analyzed</vt:lpstr>
      <vt:lpstr>'Choice sets analyzed'!Print_Area</vt:lpstr>
      <vt:lpstr>'Choice sets analyzed'!Print_Titles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DC User</cp:lastModifiedBy>
  <dcterms:created xsi:type="dcterms:W3CDTF">2014-04-02T00:36:44Z</dcterms:created>
  <dcterms:modified xsi:type="dcterms:W3CDTF">2014-04-11T19:18:26Z</dcterms:modified>
</cp:coreProperties>
</file>